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Pol'!$A$1:$U$99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9" i="12"/>
  <c r="F39" i="1" s="1"/>
  <c r="F40" s="1"/>
  <c r="F9" i="12"/>
  <c r="G9"/>
  <c r="M9" s="1"/>
  <c r="I9"/>
  <c r="K9"/>
  <c r="K8" s="1"/>
  <c r="O9"/>
  <c r="Q9"/>
  <c r="U9"/>
  <c r="F10"/>
  <c r="G10" s="1"/>
  <c r="I10"/>
  <c r="K10"/>
  <c r="O10"/>
  <c r="Q10"/>
  <c r="U10"/>
  <c r="F11"/>
  <c r="G11"/>
  <c r="M11" s="1"/>
  <c r="I11"/>
  <c r="K11"/>
  <c r="O11"/>
  <c r="Q11"/>
  <c r="U11"/>
  <c r="F13"/>
  <c r="G13" s="1"/>
  <c r="G12" s="1"/>
  <c r="I48" i="1" s="1"/>
  <c r="I13" i="12"/>
  <c r="I12" s="1"/>
  <c r="K13"/>
  <c r="K12" s="1"/>
  <c r="O13"/>
  <c r="O12" s="1"/>
  <c r="Q13"/>
  <c r="Q12" s="1"/>
  <c r="U13"/>
  <c r="U12" s="1"/>
  <c r="F15"/>
  <c r="G15"/>
  <c r="G14" s="1"/>
  <c r="I49" i="1" s="1"/>
  <c r="I15" i="12"/>
  <c r="I14" s="1"/>
  <c r="K15"/>
  <c r="K14" s="1"/>
  <c r="O15"/>
  <c r="O14" s="1"/>
  <c r="Q15"/>
  <c r="Q14" s="1"/>
  <c r="U15"/>
  <c r="U14" s="1"/>
  <c r="F17"/>
  <c r="G17" s="1"/>
  <c r="I17"/>
  <c r="K17"/>
  <c r="O17"/>
  <c r="Q17"/>
  <c r="U17"/>
  <c r="F18"/>
  <c r="G18" s="1"/>
  <c r="M18" s="1"/>
  <c r="I18"/>
  <c r="K18"/>
  <c r="O18"/>
  <c r="Q18"/>
  <c r="U18"/>
  <c r="F19"/>
  <c r="G19"/>
  <c r="M19" s="1"/>
  <c r="I19"/>
  <c r="K19"/>
  <c r="O19"/>
  <c r="Q19"/>
  <c r="U19"/>
  <c r="F20"/>
  <c r="G20" s="1"/>
  <c r="M20" s="1"/>
  <c r="I20"/>
  <c r="K20"/>
  <c r="O20"/>
  <c r="Q20"/>
  <c r="U20"/>
  <c r="F22"/>
  <c r="G22"/>
  <c r="M22" s="1"/>
  <c r="I22"/>
  <c r="K22"/>
  <c r="K21" s="1"/>
  <c r="O22"/>
  <c r="Q22"/>
  <c r="U22"/>
  <c r="F23"/>
  <c r="G23" s="1"/>
  <c r="M23" s="1"/>
  <c r="I23"/>
  <c r="K23"/>
  <c r="O23"/>
  <c r="Q23"/>
  <c r="U23"/>
  <c r="F24"/>
  <c r="G24"/>
  <c r="M24" s="1"/>
  <c r="I24"/>
  <c r="K24"/>
  <c r="O24"/>
  <c r="Q24"/>
  <c r="U24"/>
  <c r="F26"/>
  <c r="G26" s="1"/>
  <c r="G25" s="1"/>
  <c r="I52" i="1" s="1"/>
  <c r="I26" i="12"/>
  <c r="K26"/>
  <c r="O26"/>
  <c r="Q26"/>
  <c r="U26"/>
  <c r="U25" s="1"/>
  <c r="F27"/>
  <c r="G27"/>
  <c r="M27" s="1"/>
  <c r="I27"/>
  <c r="K27"/>
  <c r="O27"/>
  <c r="Q27"/>
  <c r="U27"/>
  <c r="F28"/>
  <c r="G28" s="1"/>
  <c r="M28" s="1"/>
  <c r="I28"/>
  <c r="K28"/>
  <c r="O28"/>
  <c r="Q28"/>
  <c r="U28"/>
  <c r="F30"/>
  <c r="G30" s="1"/>
  <c r="I30"/>
  <c r="I29" s="1"/>
  <c r="K30"/>
  <c r="K29" s="1"/>
  <c r="O30"/>
  <c r="O29" s="1"/>
  <c r="Q30"/>
  <c r="Q29" s="1"/>
  <c r="U30"/>
  <c r="U29" s="1"/>
  <c r="F32"/>
  <c r="G32"/>
  <c r="G31" s="1"/>
  <c r="I54" i="1" s="1"/>
  <c r="I32" i="12"/>
  <c r="I31" s="1"/>
  <c r="K32"/>
  <c r="K31" s="1"/>
  <c r="O32"/>
  <c r="O31" s="1"/>
  <c r="Q32"/>
  <c r="Q31" s="1"/>
  <c r="U32"/>
  <c r="U31" s="1"/>
  <c r="F34"/>
  <c r="G34" s="1"/>
  <c r="M34" s="1"/>
  <c r="M33" s="1"/>
  <c r="I34"/>
  <c r="I33" s="1"/>
  <c r="K34"/>
  <c r="O34"/>
  <c r="O33" s="1"/>
  <c r="Q34"/>
  <c r="U34"/>
  <c r="U33" s="1"/>
  <c r="F35"/>
  <c r="G35"/>
  <c r="M35" s="1"/>
  <c r="I35"/>
  <c r="K35"/>
  <c r="O35"/>
  <c r="Q35"/>
  <c r="U35"/>
  <c r="F37"/>
  <c r="G37" s="1"/>
  <c r="I37"/>
  <c r="K37"/>
  <c r="O37"/>
  <c r="Q37"/>
  <c r="U37"/>
  <c r="U36" s="1"/>
  <c r="F38"/>
  <c r="G38"/>
  <c r="M38" s="1"/>
  <c r="I38"/>
  <c r="K38"/>
  <c r="O38"/>
  <c r="Q38"/>
  <c r="U38"/>
  <c r="F39"/>
  <c r="G39" s="1"/>
  <c r="M39" s="1"/>
  <c r="I39"/>
  <c r="K39"/>
  <c r="O39"/>
  <c r="Q39"/>
  <c r="U39"/>
  <c r="F40"/>
  <c r="G40"/>
  <c r="M40" s="1"/>
  <c r="I40"/>
  <c r="K40"/>
  <c r="O40"/>
  <c r="Q40"/>
  <c r="U40"/>
  <c r="F41"/>
  <c r="G41" s="1"/>
  <c r="M41" s="1"/>
  <c r="I41"/>
  <c r="K41"/>
  <c r="O41"/>
  <c r="Q41"/>
  <c r="U41"/>
  <c r="F42"/>
  <c r="G42" s="1"/>
  <c r="M42" s="1"/>
  <c r="I42"/>
  <c r="K42"/>
  <c r="O42"/>
  <c r="Q42"/>
  <c r="U42"/>
  <c r="F43"/>
  <c r="G43" s="1"/>
  <c r="M43" s="1"/>
  <c r="I43"/>
  <c r="K43"/>
  <c r="O43"/>
  <c r="Q43"/>
  <c r="U43"/>
  <c r="F44"/>
  <c r="G44"/>
  <c r="M44" s="1"/>
  <c r="I44"/>
  <c r="K44"/>
  <c r="O44"/>
  <c r="Q44"/>
  <c r="U44"/>
  <c r="F45"/>
  <c r="G45" s="1"/>
  <c r="M45" s="1"/>
  <c r="I45"/>
  <c r="K45"/>
  <c r="O45"/>
  <c r="Q45"/>
  <c r="U45"/>
  <c r="F46"/>
  <c r="G46"/>
  <c r="M46" s="1"/>
  <c r="I46"/>
  <c r="K46"/>
  <c r="O46"/>
  <c r="Q46"/>
  <c r="U46"/>
  <c r="F47"/>
  <c r="G47" s="1"/>
  <c r="M47" s="1"/>
  <c r="I47"/>
  <c r="K47"/>
  <c r="O47"/>
  <c r="Q47"/>
  <c r="U47"/>
  <c r="F48"/>
  <c r="G48"/>
  <c r="M48" s="1"/>
  <c r="I48"/>
  <c r="K48"/>
  <c r="O48"/>
  <c r="Q48"/>
  <c r="U48"/>
  <c r="F50"/>
  <c r="G50" s="1"/>
  <c r="I50"/>
  <c r="K50"/>
  <c r="O50"/>
  <c r="Q50"/>
  <c r="U50"/>
  <c r="F51"/>
  <c r="G51" s="1"/>
  <c r="M51" s="1"/>
  <c r="I51"/>
  <c r="K51"/>
  <c r="O51"/>
  <c r="Q51"/>
  <c r="U51"/>
  <c r="F52"/>
  <c r="G52" s="1"/>
  <c r="M52" s="1"/>
  <c r="I52"/>
  <c r="K52"/>
  <c r="O52"/>
  <c r="Q52"/>
  <c r="U52"/>
  <c r="F53"/>
  <c r="G53" s="1"/>
  <c r="M53" s="1"/>
  <c r="I53"/>
  <c r="K53"/>
  <c r="O53"/>
  <c r="Q53"/>
  <c r="U53"/>
  <c r="F54"/>
  <c r="G54" s="1"/>
  <c r="M54" s="1"/>
  <c r="I54"/>
  <c r="K54"/>
  <c r="O54"/>
  <c r="Q54"/>
  <c r="U54"/>
  <c r="F56"/>
  <c r="G56" s="1"/>
  <c r="G55" s="1"/>
  <c r="I58" i="1" s="1"/>
  <c r="I56" i="12"/>
  <c r="K56"/>
  <c r="O56"/>
  <c r="Q56"/>
  <c r="U56"/>
  <c r="F57"/>
  <c r="G57"/>
  <c r="M57" s="1"/>
  <c r="I57"/>
  <c r="K57"/>
  <c r="O57"/>
  <c r="Q57"/>
  <c r="U57"/>
  <c r="F58"/>
  <c r="G58" s="1"/>
  <c r="M58" s="1"/>
  <c r="I58"/>
  <c r="K58"/>
  <c r="O58"/>
  <c r="Q58"/>
  <c r="U58"/>
  <c r="F59"/>
  <c r="G59"/>
  <c r="M59" s="1"/>
  <c r="I59"/>
  <c r="K59"/>
  <c r="O59"/>
  <c r="Q59"/>
  <c r="U59"/>
  <c r="F60"/>
  <c r="G60" s="1"/>
  <c r="M60" s="1"/>
  <c r="I60"/>
  <c r="K60"/>
  <c r="O60"/>
  <c r="Q60"/>
  <c r="U60"/>
  <c r="F61"/>
  <c r="G61"/>
  <c r="M61" s="1"/>
  <c r="I61"/>
  <c r="K61"/>
  <c r="O61"/>
  <c r="Q61"/>
  <c r="U61"/>
  <c r="F62"/>
  <c r="G62" s="1"/>
  <c r="M62" s="1"/>
  <c r="I62"/>
  <c r="K62"/>
  <c r="O62"/>
  <c r="Q62"/>
  <c r="U62"/>
  <c r="F64"/>
  <c r="G64" s="1"/>
  <c r="I64"/>
  <c r="K64"/>
  <c r="O64"/>
  <c r="Q64"/>
  <c r="Q63" s="1"/>
  <c r="U64"/>
  <c r="F65"/>
  <c r="G65" s="1"/>
  <c r="M65" s="1"/>
  <c r="I65"/>
  <c r="K65"/>
  <c r="O65"/>
  <c r="Q65"/>
  <c r="U65"/>
  <c r="F66"/>
  <c r="G66"/>
  <c r="M66" s="1"/>
  <c r="I66"/>
  <c r="K66"/>
  <c r="O66"/>
  <c r="Q66"/>
  <c r="U66"/>
  <c r="F67"/>
  <c r="G67" s="1"/>
  <c r="M67" s="1"/>
  <c r="I67"/>
  <c r="K67"/>
  <c r="O67"/>
  <c r="Q67"/>
  <c r="U67"/>
  <c r="F69"/>
  <c r="G69"/>
  <c r="I69"/>
  <c r="K69"/>
  <c r="K68" s="1"/>
  <c r="O69"/>
  <c r="Q69"/>
  <c r="Q68" s="1"/>
  <c r="U69"/>
  <c r="F70"/>
  <c r="G70" s="1"/>
  <c r="M70" s="1"/>
  <c r="I70"/>
  <c r="K70"/>
  <c r="O70"/>
  <c r="Q70"/>
  <c r="U70"/>
  <c r="F72"/>
  <c r="G72" s="1"/>
  <c r="I72"/>
  <c r="K72"/>
  <c r="O72"/>
  <c r="Q72"/>
  <c r="U72"/>
  <c r="F73"/>
  <c r="G73" s="1"/>
  <c r="M73" s="1"/>
  <c r="I73"/>
  <c r="K73"/>
  <c r="O73"/>
  <c r="Q73"/>
  <c r="U73"/>
  <c r="F74"/>
  <c r="G74" s="1"/>
  <c r="M74" s="1"/>
  <c r="I74"/>
  <c r="K74"/>
  <c r="O74"/>
  <c r="Q74"/>
  <c r="U74"/>
  <c r="F75"/>
  <c r="G75" s="1"/>
  <c r="M75" s="1"/>
  <c r="I75"/>
  <c r="K75"/>
  <c r="O75"/>
  <c r="Q75"/>
  <c r="U75"/>
  <c r="F76"/>
  <c r="G76" s="1"/>
  <c r="M76" s="1"/>
  <c r="I76"/>
  <c r="K76"/>
  <c r="O76"/>
  <c r="Q76"/>
  <c r="U76"/>
  <c r="F77"/>
  <c r="G77" s="1"/>
  <c r="M77" s="1"/>
  <c r="I77"/>
  <c r="K77"/>
  <c r="O77"/>
  <c r="Q77"/>
  <c r="U77"/>
  <c r="F79"/>
  <c r="G79" s="1"/>
  <c r="I79"/>
  <c r="I78" s="1"/>
  <c r="K79"/>
  <c r="K78" s="1"/>
  <c r="O79"/>
  <c r="O78" s="1"/>
  <c r="Q79"/>
  <c r="Q78" s="1"/>
  <c r="U79"/>
  <c r="U78" s="1"/>
  <c r="F81"/>
  <c r="G81"/>
  <c r="M81" s="1"/>
  <c r="I81"/>
  <c r="K81"/>
  <c r="O81"/>
  <c r="Q81"/>
  <c r="U81"/>
  <c r="F82"/>
  <c r="G82" s="1"/>
  <c r="M82" s="1"/>
  <c r="I82"/>
  <c r="K82"/>
  <c r="O82"/>
  <c r="Q82"/>
  <c r="U82"/>
  <c r="F83"/>
  <c r="G83"/>
  <c r="M83" s="1"/>
  <c r="I83"/>
  <c r="K83"/>
  <c r="O83"/>
  <c r="Q83"/>
  <c r="U83"/>
  <c r="F84"/>
  <c r="G84" s="1"/>
  <c r="M84" s="1"/>
  <c r="I84"/>
  <c r="K84"/>
  <c r="O84"/>
  <c r="Q84"/>
  <c r="U84"/>
  <c r="F85"/>
  <c r="G85"/>
  <c r="M85" s="1"/>
  <c r="I85"/>
  <c r="K85"/>
  <c r="O85"/>
  <c r="Q85"/>
  <c r="U85"/>
  <c r="F86"/>
  <c r="G86" s="1"/>
  <c r="M86" s="1"/>
  <c r="I86"/>
  <c r="K86"/>
  <c r="O86"/>
  <c r="Q86"/>
  <c r="U86"/>
  <c r="F87"/>
  <c r="G87" s="1"/>
  <c r="M87" s="1"/>
  <c r="I87"/>
  <c r="K87"/>
  <c r="O87"/>
  <c r="Q87"/>
  <c r="U87"/>
  <c r="I18" i="1"/>
  <c r="G27"/>
  <c r="J28"/>
  <c r="J26"/>
  <c r="G38"/>
  <c r="F38"/>
  <c r="J23"/>
  <c r="J24"/>
  <c r="J25"/>
  <c r="J27"/>
  <c r="E24"/>
  <c r="E26"/>
  <c r="G36" i="12" l="1"/>
  <c r="I56" i="1" s="1"/>
  <c r="M10" i="12"/>
  <c r="M8" s="1"/>
  <c r="AD89"/>
  <c r="G39" i="1" s="1"/>
  <c r="G40" s="1"/>
  <c r="G25" s="1"/>
  <c r="G26" s="1"/>
  <c r="Q71" i="12"/>
  <c r="U68"/>
  <c r="O49"/>
  <c r="K36"/>
  <c r="Q33"/>
  <c r="K25"/>
  <c r="O16"/>
  <c r="I8"/>
  <c r="U71"/>
  <c r="Q49"/>
  <c r="O36"/>
  <c r="O25"/>
  <c r="Q16"/>
  <c r="U49"/>
  <c r="Q36"/>
  <c r="Q25"/>
  <c r="I21"/>
  <c r="U16"/>
  <c r="O8"/>
  <c r="Q8"/>
  <c r="I80"/>
  <c r="O21"/>
  <c r="U8"/>
  <c r="K80"/>
  <c r="Q21"/>
  <c r="I63"/>
  <c r="I55"/>
  <c r="O80"/>
  <c r="K63"/>
  <c r="K55"/>
  <c r="U21"/>
  <c r="O63"/>
  <c r="O55"/>
  <c r="I68"/>
  <c r="Q55"/>
  <c r="U80"/>
  <c r="U55"/>
  <c r="Q80"/>
  <c r="I71"/>
  <c r="K71"/>
  <c r="O68"/>
  <c r="I49"/>
  <c r="K33"/>
  <c r="I16"/>
  <c r="G68"/>
  <c r="I60" i="1" s="1"/>
  <c r="U63" i="12"/>
  <c r="O71"/>
  <c r="K49"/>
  <c r="I36"/>
  <c r="I25"/>
  <c r="K16"/>
  <c r="G23" i="1"/>
  <c r="G29" i="12"/>
  <c r="I53" i="1" s="1"/>
  <c r="M30" i="12"/>
  <c r="M29" s="1"/>
  <c r="M80"/>
  <c r="G78"/>
  <c r="I62" i="1" s="1"/>
  <c r="I20" s="1"/>
  <c r="M79" i="12"/>
  <c r="M78" s="1"/>
  <c r="G71"/>
  <c r="I61" i="1" s="1"/>
  <c r="M72" i="12"/>
  <c r="M71" s="1"/>
  <c r="M64"/>
  <c r="M63" s="1"/>
  <c r="G63"/>
  <c r="I59" i="1" s="1"/>
  <c r="G49" i="12"/>
  <c r="I57" i="1" s="1"/>
  <c r="M50" i="12"/>
  <c r="M49" s="1"/>
  <c r="G16"/>
  <c r="I50" i="1" s="1"/>
  <c r="M17" i="12"/>
  <c r="M16" s="1"/>
  <c r="M21"/>
  <c r="G80"/>
  <c r="I63" i="1" s="1"/>
  <c r="I19" s="1"/>
  <c r="M56" i="12"/>
  <c r="M55" s="1"/>
  <c r="G33"/>
  <c r="I55" i="1" s="1"/>
  <c r="I17" s="1"/>
  <c r="M32" i="12"/>
  <c r="M31" s="1"/>
  <c r="G21"/>
  <c r="I51" i="1" s="1"/>
  <c r="G8" i="12"/>
  <c r="M15"/>
  <c r="M14" s="1"/>
  <c r="M69"/>
  <c r="M68" s="1"/>
  <c r="M37"/>
  <c r="M36" s="1"/>
  <c r="M26"/>
  <c r="M25" s="1"/>
  <c r="M13"/>
  <c r="M12" s="1"/>
  <c r="G89" l="1"/>
  <c r="I47" i="1"/>
  <c r="G28"/>
  <c r="H39"/>
  <c r="G29"/>
  <c r="G24"/>
  <c r="H40" l="1"/>
  <c r="I39"/>
  <c r="I40" s="1"/>
  <c r="J39" s="1"/>
  <c r="J40" s="1"/>
  <c r="I16"/>
  <c r="I21" s="1"/>
  <c r="I64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<sst xmlns="http://schemas.openxmlformats.org/spreadsheetml/2006/main" count="487" uniqueCount="253">
  <si>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</si>
  <si>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</si>
  <si>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</si>
  <si>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</si>
  <si>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</si>
  <si>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</si>
  <si>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</si>
  <si>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</si>
  <si>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</si>
  <si>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</si>
  <si>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</si>
  <si>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</si>
  <si>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</si>
  <si>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</si>
  <si>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</si>
  <si>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</si>
  <si>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</si>
  <si>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</si>
  <si>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</si>
  <si>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</si>
  <si>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</si>
  <si>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</si>
  <si>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</si>
  <si>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</si>
  <si>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</si>
  <si>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</si>
  <si>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</si>
  <si>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</si>
  <si>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</si>
  <si>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</si>
  <si>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</si>
  <si>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</si>
  <si>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</si>
  <si>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</si>
  <si>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</si>
  <si>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</si>
  <si>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</si>
  <si>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</si>
  <si>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</si>
  <si>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</si>
  <si>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</si>
  <si>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</si>
  <si>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</si>
  <si>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Nemocnice Znojmo</t>
  </si>
  <si>
    <t>Rozpočet:</t>
  </si>
  <si>
    <t>Misto</t>
  </si>
  <si>
    <t>Místo č.9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</si>
  <si>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</si>
  <si>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</si>
  <si>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</si>
  <si>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</si>
  <si>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</si>
  <si>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</si>
  <si>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</si>
  <si>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</si>
  <si>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</si>
  <si>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</si>
  <si>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</si>
  <si>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</si>
  <si>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</si>
  <si>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</si>
  <si>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</si>
  <si>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</si>
  <si>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</si>
  <si>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</si>
  <si>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</si>
  <si>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</si>
  <si>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</si>
  <si>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720</t>
  </si>
  <si>
    <t>Zdravotechnická instalace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</si>
  <si>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</si>
  <si>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</si>
  <si>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</si>
  <si>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</si>
  <si>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</si>
  <si>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</si>
  <si>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</si>
  <si>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</si>
  <si>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</si>
  <si>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</si>
  <si>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</si>
  <si>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</si>
  <si>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</si>
  <si>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</si>
  <si>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</si>
  <si>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</si>
  <si>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</si>
  <si>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</si>
  <si>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</si>
  <si>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</si>
  <si>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</si>
  <si>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</si>
  <si>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</si>
  <si>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</si>
  <si>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</si>
  <si>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</si>
  <si>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</si>
  <si>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</si>
  <si>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</si>
  <si>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</si>
  <si>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</si>
  <si>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</si>
  <si>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</si>
  <si>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</si>
  <si>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</si>
  <si>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</si>
  <si>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</si>
  <si>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</si>
  <si>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</si>
  <si>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</si>
  <si>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</si>
  <si>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342013321R00</t>
  </si>
  <si>
    <t>Příčka SDK tl.95 mm,ocel.kce,1x oplášť.,RB 12,5mm</t>
  </si>
  <si>
    <t>m2</t>
  </si>
  <si>
    <t>POL1_0</t>
  </si>
  <si>
    <t>347016231R00</t>
  </si>
  <si>
    <t>Předstěna SDK, tl. 125 mm, ocel. kce CW,  2x RB 12,5 mm, bez izol.</t>
  </si>
  <si>
    <t>342263410R00</t>
  </si>
  <si>
    <t>Osazení revizních dvířek do SDK příček, do 0,25 m2</t>
  </si>
  <si>
    <t>kus</t>
  </si>
  <si>
    <t>416061132T00</t>
  </si>
  <si>
    <t>Montáž sádrokartonového kazetového podhledu, 600x600, zavěšená kovová konstrukce, bez izolace</t>
  </si>
  <si>
    <t>602016193R00</t>
  </si>
  <si>
    <t xml:space="preserve">Penetrace hloubková stěn </t>
  </si>
  <si>
    <t>612421626R00</t>
  </si>
  <si>
    <t>Omítka vnitřní zdiva, MVC, hladká</t>
  </si>
  <si>
    <t>612471411R00</t>
  </si>
  <si>
    <t>Úprava vnitřních stěn aktivovaným štukem</t>
  </si>
  <si>
    <t>612481211RT2</t>
  </si>
  <si>
    <t>Montáž výztužné sítě (perlinky) do stěrky-stěny, včetně výztužné sítě a stěrkového tmelu</t>
  </si>
  <si>
    <t>611.RA</t>
  </si>
  <si>
    <t>Zapravení omítek po vybouraných dvěřích vč. malby, uvedení do původního vzhledu chodby</t>
  </si>
  <si>
    <t>kpl.</t>
  </si>
  <si>
    <t>POL2_0</t>
  </si>
  <si>
    <t>642942111RU5</t>
  </si>
  <si>
    <t>Osazení zárubní dveřních ocelových, pl. do 2,5 m2, včetně dodávky zárubně  110 x 197 x 16 cm</t>
  </si>
  <si>
    <t>642942111RU4</t>
  </si>
  <si>
    <t>Osazení zárubní dveřních ocelových, pl. do 2,5 m2, včetně dodávky zárubně  80 x 197 x 16 cm</t>
  </si>
  <si>
    <t>642942111RT2</t>
  </si>
  <si>
    <t>Osazení zárubní dveřních ocelových, pl. do 2,5 m2, včetně dodávky zárubně  90 x 197 x 11 cm</t>
  </si>
  <si>
    <t>962200011RAA</t>
  </si>
  <si>
    <t>Bourání příček z cihel pálených, tloušťka 10 cm</t>
  </si>
  <si>
    <t>968061125R00</t>
  </si>
  <si>
    <t>Vyvěšení dřevěných dveřních křídel pl. do 2 m2</t>
  </si>
  <si>
    <t>968072455R00</t>
  </si>
  <si>
    <t>Vybourání kovových dveřních zárubní pl. do 2 m2</t>
  </si>
  <si>
    <t>978500010RA0</t>
  </si>
  <si>
    <t>Odsekání vnitřních obkladů a dlažby</t>
  </si>
  <si>
    <t>999281111R00</t>
  </si>
  <si>
    <t>Přesun hmot pro opravy a údržbu do výšky 25 m</t>
  </si>
  <si>
    <t>t</t>
  </si>
  <si>
    <t>72001</t>
  </si>
  <si>
    <t>ZTI - hrubé rozvody (trubní vedení, vč. odbočky,kolena spotřební instal. mat.vč. práce</t>
  </si>
  <si>
    <t>72002</t>
  </si>
  <si>
    <t>ZTI - kompletace, osazení zařizovacích předmětů</t>
  </si>
  <si>
    <t>725290020RA0</t>
  </si>
  <si>
    <t>Demontáž umyvadla včetně baterie a konzol</t>
  </si>
  <si>
    <t>725220841R00</t>
  </si>
  <si>
    <t>Demontáž ocelové vany</t>
  </si>
  <si>
    <t>soubor</t>
  </si>
  <si>
    <t>725839203R00</t>
  </si>
  <si>
    <t>Baterie vanová nástěnné G 1/2 včetně montáže</t>
  </si>
  <si>
    <t>725200010RA0</t>
  </si>
  <si>
    <t>Klozet závěsný + sedátko, tlačítko, bílý</t>
  </si>
  <si>
    <t>55220578R</t>
  </si>
  <si>
    <t>Vana ocelová smaltovaná dl. 170 RIGA 1800x800x390</t>
  </si>
  <si>
    <t>POL3_0</t>
  </si>
  <si>
    <t>725249103R00</t>
  </si>
  <si>
    <t xml:space="preserve">Sprchový kout smalt, 900mm včetně montáže </t>
  </si>
  <si>
    <t>725100001RA0</t>
  </si>
  <si>
    <t>Umyvadlo, baterie, zápachová uzávěrka</t>
  </si>
  <si>
    <t>55220102.MR</t>
  </si>
  <si>
    <t>Vanička dětská RONDA 950/450 včetně usazení</t>
  </si>
  <si>
    <t>551-490R</t>
  </si>
  <si>
    <t xml:space="preserve">Zrcadlo </t>
  </si>
  <si>
    <t>72501.R00</t>
  </si>
  <si>
    <t>Madla</t>
  </si>
  <si>
    <t>55140R</t>
  </si>
  <si>
    <t>Dávkovač tek. mýdla</t>
  </si>
  <si>
    <t>998725103R00</t>
  </si>
  <si>
    <t>Přesun hmot pro zařizovací předměty, výšky do 24 m</t>
  </si>
  <si>
    <t>766661112R00</t>
  </si>
  <si>
    <t>Montáž dveří do zárubně,otevíravých 1kř.do 0,8 m</t>
  </si>
  <si>
    <t>766661122R00</t>
  </si>
  <si>
    <t>Montáž dveří do zárubně,otevíravých 1kř.nad 0,8 m</t>
  </si>
  <si>
    <t>611606R</t>
  </si>
  <si>
    <t>Dveře vnitřní hladké plné 1 křídlé</t>
  </si>
  <si>
    <t>611606XR</t>
  </si>
  <si>
    <t>Dveře vnitřní hladké plné 1 křídlé,  s větrací mří</t>
  </si>
  <si>
    <t>54914621R</t>
  </si>
  <si>
    <t xml:space="preserve">Dveřní kování </t>
  </si>
  <si>
    <t>771101115R00</t>
  </si>
  <si>
    <t>Vyrovnání podkladů samonivel. hmotou tl. do 10 mm</t>
  </si>
  <si>
    <t>771101210R00</t>
  </si>
  <si>
    <t>Penetrace podkladu pod dlažby</t>
  </si>
  <si>
    <t>771575107RT6</t>
  </si>
  <si>
    <t>Montáž podlah keram., hladké, tmel, 20x20 cm, lepidlo, spár.hmota</t>
  </si>
  <si>
    <t>597642020R</t>
  </si>
  <si>
    <t>Dlažba matná 200x200x9 mm</t>
  </si>
  <si>
    <t>28410301R</t>
  </si>
  <si>
    <t>Podlaha lepená Vinyl , Sklad</t>
  </si>
  <si>
    <t>998771203R00</t>
  </si>
  <si>
    <t>Přesun hmot pro podlahy z dlaždic, výšky do 24 m</t>
  </si>
  <si>
    <t>776421100RU1</t>
  </si>
  <si>
    <t>Lepení podlahových soklíků z PVC, včetně dodávky soklíku PVC</t>
  </si>
  <si>
    <t>m</t>
  </si>
  <si>
    <t>781101111R00</t>
  </si>
  <si>
    <t>Vyrovnání podkladu maltou ze SMS tl. do 7 mm</t>
  </si>
  <si>
    <t>781475114RT6</t>
  </si>
  <si>
    <t>Obklad vnitřní stěn keramický, do tmele, 20x20 cm, lepidlo, spár.hmota</t>
  </si>
  <si>
    <t>5976420R</t>
  </si>
  <si>
    <t>Obklad 200x200 mm</t>
  </si>
  <si>
    <t>998781203R00</t>
  </si>
  <si>
    <t>Přesun hmot pro obklady keramické, výšky do 24 m</t>
  </si>
  <si>
    <t>784191101R00</t>
  </si>
  <si>
    <t>Penetrace podkladu univerzální 1x</t>
  </si>
  <si>
    <t>784195412R00</t>
  </si>
  <si>
    <t>Malba bílá, bez penetrace, 2 x</t>
  </si>
  <si>
    <t>979087112R00</t>
  </si>
  <si>
    <t>Nakládání suti na dopravní prostředky</t>
  </si>
  <si>
    <t>979011111R00</t>
  </si>
  <si>
    <t xml:space="preserve">Svislá doprava suti a vybour. hmot 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</si>
  <si>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</si>
  <si>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</si>
  <si>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</si>
  <si>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</si>
  <si>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</si>
  <si>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</si>
  <si>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979990111R00</t>
  </si>
  <si>
    <t xml:space="preserve">Poplatek za uložení suti </t>
  </si>
  <si>
    <t>0010.R</t>
  </si>
  <si>
    <t>Zřízení zástěny pro oddělení od běžného provozu, (stěna z desek, zakrytí proti prachu geotextilií)</t>
  </si>
  <si>
    <t>Soubor</t>
  </si>
  <si>
    <t>005121020R</t>
  </si>
  <si>
    <t>Zřízení staveniště , mobilní buňka + mobilní wc</t>
  </si>
  <si>
    <t>005124010R</t>
  </si>
  <si>
    <t>Ztížené pracovní podmínky</t>
  </si>
  <si>
    <t>005111020R</t>
  </si>
  <si>
    <t>Přesun stavebních kapacit</t>
  </si>
  <si>
    <t>005.R</t>
  </si>
  <si>
    <t>Mimostaveništní doprava</t>
  </si>
  <si>
    <t>005261030R</t>
  </si>
  <si>
    <t xml:space="preserve">Finanční rezerva </t>
  </si>
  <si>
    <t>005121030R</t>
  </si>
  <si>
    <t>Odstranění zařízení staveniště</t>
  </si>
  <si>
    <t>913      R00</t>
  </si>
  <si>
    <t>Hzs - Stavební dělník - další pomocné práce</t>
  </si>
  <si>
    <t>h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</si>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</sst>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C45" sqref="C45"/>
    </sheetView>
  </sheetViews>
  <sheetFormatPr defaultRowHeight="13.2"/>
  <sheetData>
    <row r="1" spans="1:7">
      <c r="A1" s="35" t="s">
        <v>38</v>
      </c>
    </row>
    <row r="2" spans="1:7" ht="57.75" customHeight="1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opLeftCell="B1" zoomScaleNormal="100" zoomScaleSheetLayoutView="75" workbookViewId="0">
      <selection activeCell="H32" sqref="H32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>
      <c r="A2" s="4"/>
      <c r="B2" s="79" t="s">
        <v>40</v>
      </c>
      <c r="C2" s="80"/>
      <c r="D2" s="242" t="s">
        <v>46</v>
      </c>
      <c r="E2" s="243"/>
      <c r="F2" s="243"/>
      <c r="G2" s="243"/>
      <c r="H2" s="243"/>
      <c r="I2" s="243"/>
      <c r="J2" s="244"/>
      <c r="O2" s="2"/>
    </row>
    <row r="3" spans="1:15" ht="23.25" customHeight="1">
      <c r="A3" s="4"/>
      <c r="B3" s="81" t="s">
        <v>45</v>
      </c>
      <c r="C3" s="82"/>
      <c r="D3" s="205" t="s">
        <v>43</v>
      </c>
      <c r="E3" s="206"/>
      <c r="F3" s="206"/>
      <c r="G3" s="206"/>
      <c r="H3" s="206"/>
      <c r="I3" s="206"/>
      <c r="J3" s="207"/>
    </row>
    <row r="4" spans="1:15" ht="23.25" hidden="1" customHeight="1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SUMIF(F47:F63,A16,I47:I63)+SUMIF(F47:F63,"PSU",I47:I63)</f>
        <v>0</v>
      </c>
      <c r="J16" s="234"/>
    </row>
    <row r="17" spans="1:10" ht="23.25" customHeight="1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SUMIF(F47:F63,A17,I47:I63)</f>
        <v>0</v>
      </c>
      <c r="J17" s="234"/>
    </row>
    <row r="18" spans="1:10" ht="23.25" customHeight="1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SUMIF(F47:F63,A18,I47:I63)</f>
        <v>0</v>
      </c>
      <c r="J18" s="234"/>
    </row>
    <row r="19" spans="1:10" ht="23.25" customHeight="1">
      <c r="A19" s="139" t="s">
        <v>83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SUMIF(F47:F63,A19,I47:I63)</f>
        <v>0</v>
      </c>
      <c r="J19" s="234"/>
    </row>
    <row r="20" spans="1:10" ht="23.25" customHeight="1">
      <c r="A20" s="139" t="s">
        <v>82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SUMIF(F47:F63,A20,I47:I63)</f>
        <v>0</v>
      </c>
      <c r="J20" s="234"/>
    </row>
    <row r="21" spans="1:10" ht="23.25" customHeight="1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49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>
      <c r="A39" s="95">
        <v>1</v>
      </c>
      <c r="B39" s="101" t="s">
        <v>47</v>
      </c>
      <c r="C39" s="208" t="s">
        <v>46</v>
      </c>
      <c r="D39" s="209"/>
      <c r="E39" s="209"/>
      <c r="F39" s="106">
        <f>'Rozpočet Pol'!AC89</f>
        <v>0</v>
      </c>
      <c r="G39" s="107">
        <f>'Rozpočet Pol'!AD89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>
      <c r="A40" s="95"/>
      <c r="B40" s="210" t="s">
        <v>48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6">
      <c r="B44" s="118" t="s">
        <v>50</v>
      </c>
    </row>
    <row r="46" spans="1:10" ht="25.5" customHeight="1">
      <c r="A46" s="119"/>
      <c r="B46" s="123" t="s">
        <v>16</v>
      </c>
      <c r="C46" s="123" t="s">
        <v>5</v>
      </c>
      <c r="D46" s="124"/>
      <c r="E46" s="124"/>
      <c r="F46" s="127" t="s">
        <v>51</v>
      </c>
      <c r="G46" s="127"/>
      <c r="H46" s="127"/>
      <c r="I46" s="213" t="s">
        <v>28</v>
      </c>
      <c r="J46" s="213"/>
    </row>
    <row r="47" spans="1:10" ht="25.5" customHeight="1">
      <c r="A47" s="120"/>
      <c r="B47" s="128" t="s">
        <v>52</v>
      </c>
      <c r="C47" s="215" t="s">
        <v>53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>
      <c r="A48" s="120"/>
      <c r="B48" s="122" t="s">
        <v>54</v>
      </c>
      <c r="C48" s="203" t="s">
        <v>55</v>
      </c>
      <c r="D48" s="204"/>
      <c r="E48" s="204"/>
      <c r="F48" s="132" t="s">
        <v>23</v>
      </c>
      <c r="G48" s="133"/>
      <c r="H48" s="133"/>
      <c r="I48" s="202">
        <f>'Rozpočet Pol'!G12</f>
        <v>0</v>
      </c>
      <c r="J48" s="202"/>
    </row>
    <row r="49" spans="1:10" ht="25.5" customHeight="1">
      <c r="A49" s="120"/>
      <c r="B49" s="122" t="s">
        <v>56</v>
      </c>
      <c r="C49" s="203" t="s">
        <v>57</v>
      </c>
      <c r="D49" s="204"/>
      <c r="E49" s="204"/>
      <c r="F49" s="132" t="s">
        <v>23</v>
      </c>
      <c r="G49" s="133"/>
      <c r="H49" s="133"/>
      <c r="I49" s="202">
        <f>'Rozpočet Pol'!G14</f>
        <v>0</v>
      </c>
      <c r="J49" s="202"/>
    </row>
    <row r="50" spans="1:10" ht="25.5" customHeight="1">
      <c r="A50" s="120"/>
      <c r="B50" s="122" t="s">
        <v>58</v>
      </c>
      <c r="C50" s="203" t="s">
        <v>59</v>
      </c>
      <c r="D50" s="204"/>
      <c r="E50" s="204"/>
      <c r="F50" s="132" t="s">
        <v>23</v>
      </c>
      <c r="G50" s="133"/>
      <c r="H50" s="133"/>
      <c r="I50" s="202">
        <f>'Rozpočet Pol'!G16</f>
        <v>0</v>
      </c>
      <c r="J50" s="202"/>
    </row>
    <row r="51" spans="1:10" ht="25.5" customHeight="1">
      <c r="A51" s="120"/>
      <c r="B51" s="122" t="s">
        <v>60</v>
      </c>
      <c r="C51" s="203" t="s">
        <v>61</v>
      </c>
      <c r="D51" s="204"/>
      <c r="E51" s="204"/>
      <c r="F51" s="132" t="s">
        <v>23</v>
      </c>
      <c r="G51" s="133"/>
      <c r="H51" s="133"/>
      <c r="I51" s="202">
        <f>'Rozpočet Pol'!G21</f>
        <v>0</v>
      </c>
      <c r="J51" s="202"/>
    </row>
    <row r="52" spans="1:10" ht="25.5" customHeight="1">
      <c r="A52" s="120"/>
      <c r="B52" s="122" t="s">
        <v>62</v>
      </c>
      <c r="C52" s="203" t="s">
        <v>63</v>
      </c>
      <c r="D52" s="204"/>
      <c r="E52" s="204"/>
      <c r="F52" s="132" t="s">
        <v>23</v>
      </c>
      <c r="G52" s="133"/>
      <c r="H52" s="133"/>
      <c r="I52" s="202">
        <f>'Rozpočet Pol'!G25</f>
        <v>0</v>
      </c>
      <c r="J52" s="202"/>
    </row>
    <row r="53" spans="1:10" ht="25.5" customHeight="1">
      <c r="A53" s="120"/>
      <c r="B53" s="122" t="s">
        <v>64</v>
      </c>
      <c r="C53" s="203" t="s">
        <v>65</v>
      </c>
      <c r="D53" s="204"/>
      <c r="E53" s="204"/>
      <c r="F53" s="132" t="s">
        <v>23</v>
      </c>
      <c r="G53" s="133"/>
      <c r="H53" s="133"/>
      <c r="I53" s="202">
        <f>'Rozpočet Pol'!G29</f>
        <v>0</v>
      </c>
      <c r="J53" s="202"/>
    </row>
    <row r="54" spans="1:10" ht="25.5" customHeight="1">
      <c r="A54" s="120"/>
      <c r="B54" s="122" t="s">
        <v>66</v>
      </c>
      <c r="C54" s="203" t="s">
        <v>67</v>
      </c>
      <c r="D54" s="204"/>
      <c r="E54" s="204"/>
      <c r="F54" s="132" t="s">
        <v>23</v>
      </c>
      <c r="G54" s="133"/>
      <c r="H54" s="133"/>
      <c r="I54" s="202">
        <f>'Rozpočet Pol'!G31</f>
        <v>0</v>
      </c>
      <c r="J54" s="202"/>
    </row>
    <row r="55" spans="1:10" ht="25.5" customHeight="1">
      <c r="A55" s="120"/>
      <c r="B55" s="122" t="s">
        <v>68</v>
      </c>
      <c r="C55" s="203" t="s">
        <v>69</v>
      </c>
      <c r="D55" s="204"/>
      <c r="E55" s="204"/>
      <c r="F55" s="132" t="s">
        <v>24</v>
      </c>
      <c r="G55" s="133"/>
      <c r="H55" s="133"/>
      <c r="I55" s="202">
        <f>'Rozpočet Pol'!G33</f>
        <v>0</v>
      </c>
      <c r="J55" s="202"/>
    </row>
    <row r="56" spans="1:10" ht="25.5" customHeight="1">
      <c r="A56" s="120"/>
      <c r="B56" s="122" t="s">
        <v>70</v>
      </c>
      <c r="C56" s="203" t="s">
        <v>71</v>
      </c>
      <c r="D56" s="204"/>
      <c r="E56" s="204"/>
      <c r="F56" s="132" t="s">
        <v>24</v>
      </c>
      <c r="G56" s="133"/>
      <c r="H56" s="133"/>
      <c r="I56" s="202">
        <f>'Rozpočet Pol'!G36</f>
        <v>0</v>
      </c>
      <c r="J56" s="202"/>
    </row>
    <row r="57" spans="1:10" ht="25.5" customHeight="1">
      <c r="A57" s="120"/>
      <c r="B57" s="122" t="s">
        <v>72</v>
      </c>
      <c r="C57" s="203" t="s">
        <v>73</v>
      </c>
      <c r="D57" s="204"/>
      <c r="E57" s="204"/>
      <c r="F57" s="132" t="s">
        <v>24</v>
      </c>
      <c r="G57" s="133"/>
      <c r="H57" s="133"/>
      <c r="I57" s="202">
        <f>'Rozpočet Pol'!G49</f>
        <v>0</v>
      </c>
      <c r="J57" s="202"/>
    </row>
    <row r="58" spans="1:10" ht="25.5" customHeight="1">
      <c r="A58" s="120"/>
      <c r="B58" s="122" t="s">
        <v>74</v>
      </c>
      <c r="C58" s="203" t="s">
        <v>75</v>
      </c>
      <c r="D58" s="204"/>
      <c r="E58" s="204"/>
      <c r="F58" s="132" t="s">
        <v>24</v>
      </c>
      <c r="G58" s="133"/>
      <c r="H58" s="133"/>
      <c r="I58" s="202">
        <f>'Rozpočet Pol'!G55</f>
        <v>0</v>
      </c>
      <c r="J58" s="202"/>
    </row>
    <row r="59" spans="1:10" ht="25.5" customHeight="1">
      <c r="A59" s="120"/>
      <c r="B59" s="122" t="s">
        <v>76</v>
      </c>
      <c r="C59" s="203" t="s">
        <v>77</v>
      </c>
      <c r="D59" s="204"/>
      <c r="E59" s="204"/>
      <c r="F59" s="132" t="s">
        <v>24</v>
      </c>
      <c r="G59" s="133"/>
      <c r="H59" s="133"/>
      <c r="I59" s="202">
        <f>'Rozpočet Pol'!G63</f>
        <v>0</v>
      </c>
      <c r="J59" s="202"/>
    </row>
    <row r="60" spans="1:10" ht="25.5" customHeight="1">
      <c r="A60" s="120"/>
      <c r="B60" s="122" t="s">
        <v>78</v>
      </c>
      <c r="C60" s="203" t="s">
        <v>79</v>
      </c>
      <c r="D60" s="204"/>
      <c r="E60" s="204"/>
      <c r="F60" s="132" t="s">
        <v>24</v>
      </c>
      <c r="G60" s="133"/>
      <c r="H60" s="133"/>
      <c r="I60" s="202">
        <f>'Rozpočet Pol'!G68</f>
        <v>0</v>
      </c>
      <c r="J60" s="202"/>
    </row>
    <row r="61" spans="1:10" ht="25.5" customHeight="1">
      <c r="A61" s="120"/>
      <c r="B61" s="122" t="s">
        <v>80</v>
      </c>
      <c r="C61" s="203" t="s">
        <v>81</v>
      </c>
      <c r="D61" s="204"/>
      <c r="E61" s="204"/>
      <c r="F61" s="132" t="s">
        <v>23</v>
      </c>
      <c r="G61" s="133"/>
      <c r="H61" s="133"/>
      <c r="I61" s="202">
        <f>'Rozpočet Pol'!G71</f>
        <v>0</v>
      </c>
      <c r="J61" s="202"/>
    </row>
    <row r="62" spans="1:10" ht="25.5" customHeight="1">
      <c r="A62" s="120"/>
      <c r="B62" s="122" t="s">
        <v>82</v>
      </c>
      <c r="C62" s="203" t="s">
        <v>27</v>
      </c>
      <c r="D62" s="204"/>
      <c r="E62" s="204"/>
      <c r="F62" s="132" t="s">
        <v>82</v>
      </c>
      <c r="G62" s="133"/>
      <c r="H62" s="133"/>
      <c r="I62" s="202">
        <f>'Rozpočet Pol'!G78</f>
        <v>0</v>
      </c>
      <c r="J62" s="202"/>
    </row>
    <row r="63" spans="1:10" ht="25.5" customHeight="1">
      <c r="A63" s="120"/>
      <c r="B63" s="129" t="s">
        <v>83</v>
      </c>
      <c r="C63" s="199" t="s">
        <v>26</v>
      </c>
      <c r="D63" s="200"/>
      <c r="E63" s="200"/>
      <c r="F63" s="134" t="s">
        <v>83</v>
      </c>
      <c r="G63" s="135"/>
      <c r="H63" s="135"/>
      <c r="I63" s="198">
        <f>'Rozpočet Pol'!G80</f>
        <v>0</v>
      </c>
      <c r="J63" s="198"/>
    </row>
    <row r="64" spans="1:10" ht="25.5" customHeight="1">
      <c r="A64" s="121"/>
      <c r="B64" s="125" t="s">
        <v>1</v>
      </c>
      <c r="C64" s="125"/>
      <c r="D64" s="126"/>
      <c r="E64" s="126"/>
      <c r="F64" s="136"/>
      <c r="G64" s="137"/>
      <c r="H64" s="137"/>
      <c r="I64" s="201">
        <f>SUM(I47:I63)</f>
        <v>0</v>
      </c>
      <c r="J64" s="201"/>
    </row>
    <row r="65" spans="6:10">
      <c r="F65" s="138"/>
      <c r="G65" s="94"/>
      <c r="H65" s="138"/>
      <c r="I65" s="94"/>
      <c r="J65" s="94"/>
    </row>
    <row r="66" spans="6:10">
      <c r="F66" s="138"/>
      <c r="G66" s="94"/>
      <c r="H66" s="138"/>
      <c r="I66" s="94"/>
      <c r="J66" s="94"/>
    </row>
    <row r="67" spans="6:10">
      <c r="F67" s="138"/>
      <c r="G67" s="94"/>
      <c r="H67" s="138"/>
      <c r="I67" s="94"/>
      <c r="J67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46" t="s">
        <v>6</v>
      </c>
      <c r="B1" s="246"/>
      <c r="C1" s="247"/>
      <c r="D1" s="246"/>
      <c r="E1" s="246"/>
      <c r="F1" s="246"/>
      <c r="G1" s="246"/>
    </row>
    <row r="2" spans="1:7" ht="24.9" customHeight="1">
      <c r="A2" s="77" t="s">
        <v>41</v>
      </c>
      <c r="B2" s="76"/>
      <c r="C2" s="248"/>
      <c r="D2" s="248"/>
      <c r="E2" s="248"/>
      <c r="F2" s="248"/>
      <c r="G2" s="249"/>
    </row>
    <row r="3" spans="1:7" ht="24.9" hidden="1" customHeight="1">
      <c r="A3" s="77" t="s">
        <v>7</v>
      </c>
      <c r="B3" s="76"/>
      <c r="C3" s="248"/>
      <c r="D3" s="248"/>
      <c r="E3" s="248"/>
      <c r="F3" s="248"/>
      <c r="G3" s="249"/>
    </row>
    <row r="4" spans="1:7" ht="24.9" hidden="1" customHeight="1">
      <c r="A4" s="77" t="s">
        <v>8</v>
      </c>
      <c r="B4" s="76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99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93" customWidth="1"/>
    <col min="3" max="3" width="38.33203125" style="93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>
      <c r="A1" s="250" t="s">
        <v>6</v>
      </c>
      <c r="B1" s="250"/>
      <c r="C1" s="250"/>
      <c r="D1" s="250"/>
      <c r="E1" s="250"/>
      <c r="F1" s="250"/>
      <c r="G1" s="250"/>
      <c r="AE1" t="s">
        <v>85</v>
      </c>
    </row>
    <row r="2" spans="1:60" ht="24.9" customHeight="1">
      <c r="A2" s="143" t="s">
        <v>84</v>
      </c>
      <c r="B2" s="141"/>
      <c r="C2" s="251" t="s">
        <v>46</v>
      </c>
      <c r="D2" s="252"/>
      <c r="E2" s="252"/>
      <c r="F2" s="252"/>
      <c r="G2" s="253"/>
      <c r="AE2" t="s">
        <v>86</v>
      </c>
    </row>
    <row r="3" spans="1:60" ht="24.9" customHeight="1">
      <c r="A3" s="144" t="s">
        <v>7</v>
      </c>
      <c r="B3" s="142"/>
      <c r="C3" s="254" t="s">
        <v>43</v>
      </c>
      <c r="D3" s="255"/>
      <c r="E3" s="255"/>
      <c r="F3" s="255"/>
      <c r="G3" s="256"/>
      <c r="AE3" t="s">
        <v>87</v>
      </c>
    </row>
    <row r="4" spans="1:60" ht="24.9" hidden="1" customHeight="1">
      <c r="A4" s="144" t="s">
        <v>8</v>
      </c>
      <c r="B4" s="142"/>
      <c r="C4" s="254"/>
      <c r="D4" s="255"/>
      <c r="E4" s="255"/>
      <c r="F4" s="255"/>
      <c r="G4" s="256"/>
      <c r="AE4" t="s">
        <v>88</v>
      </c>
    </row>
    <row r="5" spans="1:60" hidden="1">
      <c r="A5" s="145" t="s">
        <v>89</v>
      </c>
      <c r="B5" s="146"/>
      <c r="C5" s="147"/>
      <c r="D5" s="148"/>
      <c r="E5" s="148"/>
      <c r="F5" s="148"/>
      <c r="G5" s="149"/>
      <c r="AE5" t="s">
        <v>90</v>
      </c>
    </row>
    <row r="7" spans="1:60" ht="39.6">
      <c r="A7" s="154" t="s">
        <v>91</v>
      </c>
      <c r="B7" s="155" t="s">
        <v>92</v>
      </c>
      <c r="C7" s="155" t="s">
        <v>93</v>
      </c>
      <c r="D7" s="154" t="s">
        <v>94</v>
      </c>
      <c r="E7" s="154" t="s">
        <v>95</v>
      </c>
      <c r="F7" s="150" t="s">
        <v>96</v>
      </c>
      <c r="G7" s="171" t="s">
        <v>28</v>
      </c>
      <c r="H7" s="172" t="s">
        <v>29</v>
      </c>
      <c r="I7" s="172" t="s">
        <v>97</v>
      </c>
      <c r="J7" s="172" t="s">
        <v>30</v>
      </c>
      <c r="K7" s="172" t="s">
        <v>98</v>
      </c>
      <c r="L7" s="172" t="s">
        <v>99</v>
      </c>
      <c r="M7" s="172" t="s">
        <v>100</v>
      </c>
      <c r="N7" s="172" t="s">
        <v>101</v>
      </c>
      <c r="O7" s="172" t="s">
        <v>102</v>
      </c>
      <c r="P7" s="172" t="s">
        <v>103</v>
      </c>
      <c r="Q7" s="172" t="s">
        <v>104</v>
      </c>
      <c r="R7" s="172" t="s">
        <v>105</v>
      </c>
      <c r="S7" s="172" t="s">
        <v>106</v>
      </c>
      <c r="T7" s="172" t="s">
        <v>107</v>
      </c>
      <c r="U7" s="157" t="s">
        <v>108</v>
      </c>
    </row>
    <row r="8" spans="1:60">
      <c r="A8" s="173" t="s">
        <v>109</v>
      </c>
      <c r="B8" s="174" t="s">
        <v>52</v>
      </c>
      <c r="C8" s="175" t="s">
        <v>53</v>
      </c>
      <c r="D8" s="176"/>
      <c r="E8" s="177"/>
      <c r="F8" s="178"/>
      <c r="G8" s="178">
        <f>SUMIF(AE9:AE11,"&lt;&gt;NOR",G9:G11)</f>
        <v>0</v>
      </c>
      <c r="H8" s="178"/>
      <c r="I8" s="178">
        <f>SUM(I9:I11)</f>
        <v>0</v>
      </c>
      <c r="J8" s="178"/>
      <c r="K8" s="178">
        <f>SUM(K9:K11)</f>
        <v>0</v>
      </c>
      <c r="L8" s="178"/>
      <c r="M8" s="178">
        <f>SUM(M9:M11)</f>
        <v>0</v>
      </c>
      <c r="N8" s="156"/>
      <c r="O8" s="156">
        <f>SUM(O9:O11)</f>
        <v>0.64709000000000005</v>
      </c>
      <c r="P8" s="156"/>
      <c r="Q8" s="156">
        <f>SUM(Q9:Q11)</f>
        <v>0</v>
      </c>
      <c r="R8" s="156"/>
      <c r="S8" s="156"/>
      <c r="T8" s="173"/>
      <c r="U8" s="156">
        <f>SUM(U9:U11)</f>
        <v>18.34</v>
      </c>
      <c r="AE8" t="s">
        <v>110</v>
      </c>
    </row>
    <row r="9" spans="1:60" outlineLevel="1">
      <c r="A9" s="152">
        <v>1</v>
      </c>
      <c r="B9" s="158" t="s">
        <v>111</v>
      </c>
      <c r="C9" s="191" t="s">
        <v>112</v>
      </c>
      <c r="D9" s="160" t="s">
        <v>113</v>
      </c>
      <c r="E9" s="166">
        <v>11.97</v>
      </c>
      <c r="F9" s="168">
        <f>H9+J9</f>
        <v>0</v>
      </c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1">
        <v>4.7849999999999997E-2</v>
      </c>
      <c r="O9" s="161">
        <f>ROUND(E9*N9,5)</f>
        <v>0.57276000000000005</v>
      </c>
      <c r="P9" s="161">
        <v>0</v>
      </c>
      <c r="Q9" s="161">
        <f>ROUND(E9*P9,5)</f>
        <v>0</v>
      </c>
      <c r="R9" s="161"/>
      <c r="S9" s="161"/>
      <c r="T9" s="162">
        <v>1.2869999999999999</v>
      </c>
      <c r="U9" s="161">
        <f>ROUND(E9*T9,2)</f>
        <v>15.41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114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0.399999999999999" outlineLevel="1">
      <c r="A10" s="152">
        <v>2</v>
      </c>
      <c r="B10" s="158" t="s">
        <v>115</v>
      </c>
      <c r="C10" s="191" t="s">
        <v>116</v>
      </c>
      <c r="D10" s="160" t="s">
        <v>113</v>
      </c>
      <c r="E10" s="166">
        <v>1.55</v>
      </c>
      <c r="F10" s="168">
        <f>H10+J10</f>
        <v>0</v>
      </c>
      <c r="G10" s="169">
        <f>ROUND(E10*F10,2)</f>
        <v>0</v>
      </c>
      <c r="H10" s="169"/>
      <c r="I10" s="169">
        <f>ROUND(E10*H10,2)</f>
        <v>0</v>
      </c>
      <c r="J10" s="169"/>
      <c r="K10" s="169">
        <f>ROUND(E10*J10,2)</f>
        <v>0</v>
      </c>
      <c r="L10" s="169">
        <v>21</v>
      </c>
      <c r="M10" s="169">
        <f>G10*(1+L10/100)</f>
        <v>0</v>
      </c>
      <c r="N10" s="161">
        <v>4.7849999999999997E-2</v>
      </c>
      <c r="O10" s="161">
        <f>ROUND(E10*N10,5)</f>
        <v>7.417E-2</v>
      </c>
      <c r="P10" s="161">
        <v>0</v>
      </c>
      <c r="Q10" s="161">
        <f>ROUND(E10*P10,5)</f>
        <v>0</v>
      </c>
      <c r="R10" s="161"/>
      <c r="S10" s="161"/>
      <c r="T10" s="162">
        <v>1.2869999999999999</v>
      </c>
      <c r="U10" s="161">
        <f>ROUND(E10*T10,2)</f>
        <v>1.99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114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2">
        <v>3</v>
      </c>
      <c r="B11" s="158" t="s">
        <v>117</v>
      </c>
      <c r="C11" s="191" t="s">
        <v>118</v>
      </c>
      <c r="D11" s="160" t="s">
        <v>119</v>
      </c>
      <c r="E11" s="166">
        <v>1</v>
      </c>
      <c r="F11" s="168">
        <f>H11+J11</f>
        <v>0</v>
      </c>
      <c r="G11" s="169">
        <f>ROUND(E11*F11,2)</f>
        <v>0</v>
      </c>
      <c r="H11" s="169"/>
      <c r="I11" s="169">
        <f>ROUND(E11*H11,2)</f>
        <v>0</v>
      </c>
      <c r="J11" s="169"/>
      <c r="K11" s="169">
        <f>ROUND(E11*J11,2)</f>
        <v>0</v>
      </c>
      <c r="L11" s="169">
        <v>21</v>
      </c>
      <c r="M11" s="169">
        <f>G11*(1+L11/100)</f>
        <v>0</v>
      </c>
      <c r="N11" s="161">
        <v>1.6000000000000001E-4</v>
      </c>
      <c r="O11" s="161">
        <f>ROUND(E11*N11,5)</f>
        <v>1.6000000000000001E-4</v>
      </c>
      <c r="P11" s="161">
        <v>0</v>
      </c>
      <c r="Q11" s="161">
        <f>ROUND(E11*P11,5)</f>
        <v>0</v>
      </c>
      <c r="R11" s="161"/>
      <c r="S11" s="161"/>
      <c r="T11" s="162">
        <v>0.94</v>
      </c>
      <c r="U11" s="161">
        <f>ROUND(E11*T11,2)</f>
        <v>0.94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114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>
      <c r="A12" s="153" t="s">
        <v>109</v>
      </c>
      <c r="B12" s="159" t="s">
        <v>54</v>
      </c>
      <c r="C12" s="192" t="s">
        <v>55</v>
      </c>
      <c r="D12" s="163"/>
      <c r="E12" s="167"/>
      <c r="F12" s="170"/>
      <c r="G12" s="170">
        <f>SUMIF(AE13:AE13,"&lt;&gt;NOR",G13:G13)</f>
        <v>0</v>
      </c>
      <c r="H12" s="170"/>
      <c r="I12" s="170">
        <f>SUM(I13:I13)</f>
        <v>0</v>
      </c>
      <c r="J12" s="170"/>
      <c r="K12" s="170">
        <f>SUM(K13:K13)</f>
        <v>0</v>
      </c>
      <c r="L12" s="170"/>
      <c r="M12" s="170">
        <f>SUM(M13:M13)</f>
        <v>0</v>
      </c>
      <c r="N12" s="164"/>
      <c r="O12" s="164">
        <f>SUM(O13:O13)</f>
        <v>0.40167999999999998</v>
      </c>
      <c r="P12" s="164"/>
      <c r="Q12" s="164">
        <f>SUM(Q13:Q13)</f>
        <v>0</v>
      </c>
      <c r="R12" s="164"/>
      <c r="S12" s="164"/>
      <c r="T12" s="165"/>
      <c r="U12" s="164">
        <f>SUM(U13:U13)</f>
        <v>24.65</v>
      </c>
      <c r="AE12" t="s">
        <v>110</v>
      </c>
    </row>
    <row r="13" spans="1:60" ht="20.399999999999999" outlineLevel="1">
      <c r="A13" s="152">
        <v>4</v>
      </c>
      <c r="B13" s="158" t="s">
        <v>120</v>
      </c>
      <c r="C13" s="191" t="s">
        <v>121</v>
      </c>
      <c r="D13" s="160" t="s">
        <v>113</v>
      </c>
      <c r="E13" s="166">
        <v>37.93</v>
      </c>
      <c r="F13" s="168">
        <f>H13+J13</f>
        <v>0</v>
      </c>
      <c r="G13" s="169">
        <f>ROUND(E13*F13,2)</f>
        <v>0</v>
      </c>
      <c r="H13" s="169"/>
      <c r="I13" s="169">
        <f>ROUND(E13*H13,2)</f>
        <v>0</v>
      </c>
      <c r="J13" s="169"/>
      <c r="K13" s="169">
        <f>ROUND(E13*J13,2)</f>
        <v>0</v>
      </c>
      <c r="L13" s="169">
        <v>21</v>
      </c>
      <c r="M13" s="169">
        <f>G13*(1+L13/100)</f>
        <v>0</v>
      </c>
      <c r="N13" s="161">
        <v>1.059E-2</v>
      </c>
      <c r="O13" s="161">
        <f>ROUND(E13*N13,5)</f>
        <v>0.40167999999999998</v>
      </c>
      <c r="P13" s="161">
        <v>0</v>
      </c>
      <c r="Q13" s="161">
        <f>ROUND(E13*P13,5)</f>
        <v>0</v>
      </c>
      <c r="R13" s="161"/>
      <c r="S13" s="161"/>
      <c r="T13" s="162">
        <v>0.65</v>
      </c>
      <c r="U13" s="161">
        <f>ROUND(E13*T13,2)</f>
        <v>24.65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114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>
      <c r="A14" s="153" t="s">
        <v>109</v>
      </c>
      <c r="B14" s="159" t="s">
        <v>56</v>
      </c>
      <c r="C14" s="192" t="s">
        <v>57</v>
      </c>
      <c r="D14" s="163"/>
      <c r="E14" s="167"/>
      <c r="F14" s="170"/>
      <c r="G14" s="170">
        <f>SUMIF(AE15:AE15,"&lt;&gt;NOR",G15:G15)</f>
        <v>0</v>
      </c>
      <c r="H14" s="170"/>
      <c r="I14" s="170">
        <f>SUM(I15:I15)</f>
        <v>0</v>
      </c>
      <c r="J14" s="170"/>
      <c r="K14" s="170">
        <f>SUM(K15:K15)</f>
        <v>0</v>
      </c>
      <c r="L14" s="170"/>
      <c r="M14" s="170">
        <f>SUM(M15:M15)</f>
        <v>0</v>
      </c>
      <c r="N14" s="164"/>
      <c r="O14" s="164">
        <f>SUM(O15:O15)</f>
        <v>5.9199999999999999E-3</v>
      </c>
      <c r="P14" s="164"/>
      <c r="Q14" s="164">
        <f>SUM(Q15:Q15)</f>
        <v>0</v>
      </c>
      <c r="R14" s="164"/>
      <c r="S14" s="164"/>
      <c r="T14" s="165"/>
      <c r="U14" s="164">
        <f>SUM(U15:U15)</f>
        <v>1.3</v>
      </c>
      <c r="AE14" t="s">
        <v>110</v>
      </c>
    </row>
    <row r="15" spans="1:60" outlineLevel="1">
      <c r="A15" s="152">
        <v>5</v>
      </c>
      <c r="B15" s="158" t="s">
        <v>122</v>
      </c>
      <c r="C15" s="191" t="s">
        <v>123</v>
      </c>
      <c r="D15" s="160" t="s">
        <v>113</v>
      </c>
      <c r="E15" s="166">
        <v>18.5</v>
      </c>
      <c r="F15" s="168">
        <f>H15+J15</f>
        <v>0</v>
      </c>
      <c r="G15" s="169">
        <f>ROUND(E15*F15,2)</f>
        <v>0</v>
      </c>
      <c r="H15" s="169"/>
      <c r="I15" s="169">
        <f>ROUND(E15*H15,2)</f>
        <v>0</v>
      </c>
      <c r="J15" s="169"/>
      <c r="K15" s="169">
        <f>ROUND(E15*J15,2)</f>
        <v>0</v>
      </c>
      <c r="L15" s="169">
        <v>21</v>
      </c>
      <c r="M15" s="169">
        <f>G15*(1+L15/100)</f>
        <v>0</v>
      </c>
      <c r="N15" s="161">
        <v>3.2000000000000003E-4</v>
      </c>
      <c r="O15" s="161">
        <f>ROUND(E15*N15,5)</f>
        <v>5.9199999999999999E-3</v>
      </c>
      <c r="P15" s="161">
        <v>0</v>
      </c>
      <c r="Q15" s="161">
        <f>ROUND(E15*P15,5)</f>
        <v>0</v>
      </c>
      <c r="R15" s="161"/>
      <c r="S15" s="161"/>
      <c r="T15" s="162">
        <v>7.0000000000000007E-2</v>
      </c>
      <c r="U15" s="161">
        <f>ROUND(E15*T15,2)</f>
        <v>1.3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114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>
      <c r="A16" s="153" t="s">
        <v>109</v>
      </c>
      <c r="B16" s="159" t="s">
        <v>58</v>
      </c>
      <c r="C16" s="192" t="s">
        <v>59</v>
      </c>
      <c r="D16" s="163"/>
      <c r="E16" s="167"/>
      <c r="F16" s="170"/>
      <c r="G16" s="170">
        <f>SUMIF(AE17:AE20,"&lt;&gt;NOR",G17:G20)</f>
        <v>0</v>
      </c>
      <c r="H16" s="170"/>
      <c r="I16" s="170">
        <f>SUM(I17:I20)</f>
        <v>0</v>
      </c>
      <c r="J16" s="170"/>
      <c r="K16" s="170">
        <f>SUM(K17:K20)</f>
        <v>0</v>
      </c>
      <c r="L16" s="170"/>
      <c r="M16" s="170">
        <f>SUM(M17:M20)</f>
        <v>0</v>
      </c>
      <c r="N16" s="164"/>
      <c r="O16" s="164">
        <f>SUM(O17:O20)</f>
        <v>1.02789</v>
      </c>
      <c r="P16" s="164"/>
      <c r="Q16" s="164">
        <f>SUM(Q17:Q20)</f>
        <v>1.6E-2</v>
      </c>
      <c r="R16" s="164"/>
      <c r="S16" s="164"/>
      <c r="T16" s="165"/>
      <c r="U16" s="164">
        <f>SUM(U17:U20)</f>
        <v>23.330000000000002</v>
      </c>
      <c r="AE16" t="s">
        <v>110</v>
      </c>
    </row>
    <row r="17" spans="1:60" outlineLevel="1">
      <c r="A17" s="152">
        <v>6</v>
      </c>
      <c r="B17" s="158" t="s">
        <v>124</v>
      </c>
      <c r="C17" s="191" t="s">
        <v>125</v>
      </c>
      <c r="D17" s="160" t="s">
        <v>113</v>
      </c>
      <c r="E17" s="166">
        <v>18.5</v>
      </c>
      <c r="F17" s="168">
        <f>H17+J17</f>
        <v>0</v>
      </c>
      <c r="G17" s="169">
        <f>ROUND(E17*F17,2)</f>
        <v>0</v>
      </c>
      <c r="H17" s="169"/>
      <c r="I17" s="169">
        <f>ROUND(E17*H17,2)</f>
        <v>0</v>
      </c>
      <c r="J17" s="169"/>
      <c r="K17" s="169">
        <f>ROUND(E17*J17,2)</f>
        <v>0</v>
      </c>
      <c r="L17" s="169">
        <v>21</v>
      </c>
      <c r="M17" s="169">
        <f>G17*(1+L17/100)</f>
        <v>0</v>
      </c>
      <c r="N17" s="161">
        <v>4.4139999999999999E-2</v>
      </c>
      <c r="O17" s="161">
        <f>ROUND(E17*N17,5)</f>
        <v>0.81659000000000004</v>
      </c>
      <c r="P17" s="161">
        <v>0</v>
      </c>
      <c r="Q17" s="161">
        <f>ROUND(E17*P17,5)</f>
        <v>0</v>
      </c>
      <c r="R17" s="161"/>
      <c r="S17" s="161"/>
      <c r="T17" s="162">
        <v>0.504</v>
      </c>
      <c r="U17" s="161">
        <f>ROUND(E17*T17,2)</f>
        <v>9.32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114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2">
        <v>7</v>
      </c>
      <c r="B18" s="158" t="s">
        <v>126</v>
      </c>
      <c r="C18" s="191" t="s">
        <v>127</v>
      </c>
      <c r="D18" s="160" t="s">
        <v>113</v>
      </c>
      <c r="E18" s="166">
        <v>18.5</v>
      </c>
      <c r="F18" s="168">
        <f>H18+J18</f>
        <v>0</v>
      </c>
      <c r="G18" s="169">
        <f>ROUND(E18*F18,2)</f>
        <v>0</v>
      </c>
      <c r="H18" s="169"/>
      <c r="I18" s="169">
        <f>ROUND(E18*H18,2)</f>
        <v>0</v>
      </c>
      <c r="J18" s="169"/>
      <c r="K18" s="169">
        <f>ROUND(E18*J18,2)</f>
        <v>0</v>
      </c>
      <c r="L18" s="169">
        <v>21</v>
      </c>
      <c r="M18" s="169">
        <f>G18*(1+L18/100)</f>
        <v>0</v>
      </c>
      <c r="N18" s="161">
        <v>6.3499999999999997E-3</v>
      </c>
      <c r="O18" s="161">
        <f>ROUND(E18*N18,5)</f>
        <v>0.11748</v>
      </c>
      <c r="P18" s="161">
        <v>0</v>
      </c>
      <c r="Q18" s="161">
        <f>ROUND(E18*P18,5)</f>
        <v>0</v>
      </c>
      <c r="R18" s="161"/>
      <c r="S18" s="161"/>
      <c r="T18" s="162">
        <v>0.31900000000000001</v>
      </c>
      <c r="U18" s="161">
        <f>ROUND(E18*T18,2)</f>
        <v>5.9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114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0.399999999999999" outlineLevel="1">
      <c r="A19" s="152">
        <v>8</v>
      </c>
      <c r="B19" s="158" t="s">
        <v>128</v>
      </c>
      <c r="C19" s="191" t="s">
        <v>129</v>
      </c>
      <c r="D19" s="160" t="s">
        <v>113</v>
      </c>
      <c r="E19" s="166">
        <v>18.5</v>
      </c>
      <c r="F19" s="168">
        <f>H19+J19</f>
        <v>0</v>
      </c>
      <c r="G19" s="169">
        <f>ROUND(E19*F19,2)</f>
        <v>0</v>
      </c>
      <c r="H19" s="169"/>
      <c r="I19" s="169">
        <f>ROUND(E19*H19,2)</f>
        <v>0</v>
      </c>
      <c r="J19" s="169"/>
      <c r="K19" s="169">
        <f>ROUND(E19*J19,2)</f>
        <v>0</v>
      </c>
      <c r="L19" s="169">
        <v>21</v>
      </c>
      <c r="M19" s="169">
        <f>G19*(1+L19/100)</f>
        <v>0</v>
      </c>
      <c r="N19" s="161">
        <v>3.6700000000000001E-3</v>
      </c>
      <c r="O19" s="161">
        <f>ROUND(E19*N19,5)</f>
        <v>6.7900000000000002E-2</v>
      </c>
      <c r="P19" s="161">
        <v>0</v>
      </c>
      <c r="Q19" s="161">
        <f>ROUND(E19*P19,5)</f>
        <v>0</v>
      </c>
      <c r="R19" s="161"/>
      <c r="S19" s="161"/>
      <c r="T19" s="162">
        <v>0.36199999999999999</v>
      </c>
      <c r="U19" s="161">
        <f>ROUND(E19*T19,2)</f>
        <v>6.7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114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0.399999999999999" outlineLevel="1">
      <c r="A20" s="152">
        <v>9</v>
      </c>
      <c r="B20" s="158" t="s">
        <v>130</v>
      </c>
      <c r="C20" s="191" t="s">
        <v>131</v>
      </c>
      <c r="D20" s="160" t="s">
        <v>132</v>
      </c>
      <c r="E20" s="166">
        <v>4</v>
      </c>
      <c r="F20" s="168">
        <f>H20+J20</f>
        <v>0</v>
      </c>
      <c r="G20" s="169">
        <f>ROUND(E20*F20,2)</f>
        <v>0</v>
      </c>
      <c r="H20" s="169"/>
      <c r="I20" s="169">
        <f>ROUND(E20*H20,2)</f>
        <v>0</v>
      </c>
      <c r="J20" s="169"/>
      <c r="K20" s="169">
        <f>ROUND(E20*J20,2)</f>
        <v>0</v>
      </c>
      <c r="L20" s="169">
        <v>21</v>
      </c>
      <c r="M20" s="169">
        <f>G20*(1+L20/100)</f>
        <v>0</v>
      </c>
      <c r="N20" s="161">
        <v>6.4799999999999996E-3</v>
      </c>
      <c r="O20" s="161">
        <f>ROUND(E20*N20,5)</f>
        <v>2.5919999999999999E-2</v>
      </c>
      <c r="P20" s="161">
        <v>4.0000000000000001E-3</v>
      </c>
      <c r="Q20" s="161">
        <f>ROUND(E20*P20,5)</f>
        <v>1.6E-2</v>
      </c>
      <c r="R20" s="161"/>
      <c r="S20" s="161"/>
      <c r="T20" s="162">
        <v>0.35138000000000003</v>
      </c>
      <c r="U20" s="161">
        <f>ROUND(E20*T20,2)</f>
        <v>1.41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133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53" t="s">
        <v>109</v>
      </c>
      <c r="B21" s="159" t="s">
        <v>60</v>
      </c>
      <c r="C21" s="192" t="s">
        <v>61</v>
      </c>
      <c r="D21" s="163"/>
      <c r="E21" s="167"/>
      <c r="F21" s="170"/>
      <c r="G21" s="170">
        <f>SUMIF(AE22:AE24,"&lt;&gt;NOR",G22:G24)</f>
        <v>0</v>
      </c>
      <c r="H21" s="170"/>
      <c r="I21" s="170">
        <f>SUM(I22:I24)</f>
        <v>0</v>
      </c>
      <c r="J21" s="170"/>
      <c r="K21" s="170">
        <f>SUM(K22:K24)</f>
        <v>0</v>
      </c>
      <c r="L21" s="170"/>
      <c r="M21" s="170">
        <f>SUM(M22:M24)</f>
        <v>0</v>
      </c>
      <c r="N21" s="164"/>
      <c r="O21" s="164">
        <f>SUM(O22:O24)</f>
        <v>0.12733999999999998</v>
      </c>
      <c r="P21" s="164"/>
      <c r="Q21" s="164">
        <f>SUM(Q22:Q24)</f>
        <v>0</v>
      </c>
      <c r="R21" s="164"/>
      <c r="S21" s="164"/>
      <c r="T21" s="165"/>
      <c r="U21" s="164">
        <f>SUM(U22:U24)</f>
        <v>7.44</v>
      </c>
      <c r="AE21" t="s">
        <v>110</v>
      </c>
    </row>
    <row r="22" spans="1:60" ht="20.399999999999999" outlineLevel="1">
      <c r="A22" s="152">
        <v>10</v>
      </c>
      <c r="B22" s="158" t="s">
        <v>134</v>
      </c>
      <c r="C22" s="191" t="s">
        <v>135</v>
      </c>
      <c r="D22" s="160" t="s">
        <v>119</v>
      </c>
      <c r="E22" s="166">
        <v>2</v>
      </c>
      <c r="F22" s="168">
        <f>H22+J22</f>
        <v>0</v>
      </c>
      <c r="G22" s="169">
        <f>ROUND(E22*F22,2)</f>
        <v>0</v>
      </c>
      <c r="H22" s="169"/>
      <c r="I22" s="169">
        <f>ROUND(E22*H22,2)</f>
        <v>0</v>
      </c>
      <c r="J22" s="169"/>
      <c r="K22" s="169">
        <f>ROUND(E22*J22,2)</f>
        <v>0</v>
      </c>
      <c r="L22" s="169">
        <v>21</v>
      </c>
      <c r="M22" s="169">
        <f>G22*(1+L22/100)</f>
        <v>0</v>
      </c>
      <c r="N22" s="161">
        <v>3.4049999999999997E-2</v>
      </c>
      <c r="O22" s="161">
        <f>ROUND(E22*N22,5)</f>
        <v>6.8099999999999994E-2</v>
      </c>
      <c r="P22" s="161">
        <v>0</v>
      </c>
      <c r="Q22" s="161">
        <f>ROUND(E22*P22,5)</f>
        <v>0</v>
      </c>
      <c r="R22" s="161"/>
      <c r="S22" s="161"/>
      <c r="T22" s="162">
        <v>1.86</v>
      </c>
      <c r="U22" s="161">
        <f>ROUND(E22*T22,2)</f>
        <v>3.72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114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0.399999999999999" outlineLevel="1">
      <c r="A23" s="152">
        <v>11</v>
      </c>
      <c r="B23" s="158" t="s">
        <v>136</v>
      </c>
      <c r="C23" s="191" t="s">
        <v>137</v>
      </c>
      <c r="D23" s="160" t="s">
        <v>119</v>
      </c>
      <c r="E23" s="166">
        <v>1</v>
      </c>
      <c r="F23" s="168">
        <f>H23+J23</f>
        <v>0</v>
      </c>
      <c r="G23" s="169">
        <f>ROUND(E23*F23,2)</f>
        <v>0</v>
      </c>
      <c r="H23" s="169"/>
      <c r="I23" s="169">
        <f>ROUND(E23*H23,2)</f>
        <v>0</v>
      </c>
      <c r="J23" s="169"/>
      <c r="K23" s="169">
        <f>ROUND(E23*J23,2)</f>
        <v>0</v>
      </c>
      <c r="L23" s="169">
        <v>21</v>
      </c>
      <c r="M23" s="169">
        <f>G23*(1+L23/100)</f>
        <v>0</v>
      </c>
      <c r="N23" s="161">
        <v>2.8969999999999999E-2</v>
      </c>
      <c r="O23" s="161">
        <f>ROUND(E23*N23,5)</f>
        <v>2.8969999999999999E-2</v>
      </c>
      <c r="P23" s="161">
        <v>0</v>
      </c>
      <c r="Q23" s="161">
        <f>ROUND(E23*P23,5)</f>
        <v>0</v>
      </c>
      <c r="R23" s="161"/>
      <c r="S23" s="161"/>
      <c r="T23" s="162">
        <v>1.86</v>
      </c>
      <c r="U23" s="161">
        <f>ROUND(E23*T23,2)</f>
        <v>1.86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114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0.399999999999999" outlineLevel="1">
      <c r="A24" s="152">
        <v>12</v>
      </c>
      <c r="B24" s="158" t="s">
        <v>138</v>
      </c>
      <c r="C24" s="191" t="s">
        <v>139</v>
      </c>
      <c r="D24" s="160" t="s">
        <v>119</v>
      </c>
      <c r="E24" s="166">
        <v>1</v>
      </c>
      <c r="F24" s="168">
        <f>H24+J24</f>
        <v>0</v>
      </c>
      <c r="G24" s="169">
        <f>ROUND(E24*F24,2)</f>
        <v>0</v>
      </c>
      <c r="H24" s="169"/>
      <c r="I24" s="169">
        <f>ROUND(E24*H24,2)</f>
        <v>0</v>
      </c>
      <c r="J24" s="169"/>
      <c r="K24" s="169">
        <f>ROUND(E24*J24,2)</f>
        <v>0</v>
      </c>
      <c r="L24" s="169">
        <v>21</v>
      </c>
      <c r="M24" s="169">
        <f>G24*(1+L24/100)</f>
        <v>0</v>
      </c>
      <c r="N24" s="161">
        <v>3.0269999999999998E-2</v>
      </c>
      <c r="O24" s="161">
        <f>ROUND(E24*N24,5)</f>
        <v>3.0269999999999998E-2</v>
      </c>
      <c r="P24" s="161">
        <v>0</v>
      </c>
      <c r="Q24" s="161">
        <f>ROUND(E24*P24,5)</f>
        <v>0</v>
      </c>
      <c r="R24" s="161"/>
      <c r="S24" s="161"/>
      <c r="T24" s="162">
        <v>1.86</v>
      </c>
      <c r="U24" s="161">
        <f>ROUND(E24*T24,2)</f>
        <v>1.86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114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>
      <c r="A25" s="153" t="s">
        <v>109</v>
      </c>
      <c r="B25" s="159" t="s">
        <v>62</v>
      </c>
      <c r="C25" s="192" t="s">
        <v>63</v>
      </c>
      <c r="D25" s="163"/>
      <c r="E25" s="167"/>
      <c r="F25" s="170"/>
      <c r="G25" s="170">
        <f>SUMIF(AE26:AE28,"&lt;&gt;NOR",G26:G28)</f>
        <v>0</v>
      </c>
      <c r="H25" s="170"/>
      <c r="I25" s="170">
        <f>SUM(I26:I28)</f>
        <v>0</v>
      </c>
      <c r="J25" s="170"/>
      <c r="K25" s="170">
        <f>SUM(K26:K28)</f>
        <v>0</v>
      </c>
      <c r="L25" s="170"/>
      <c r="M25" s="170">
        <f>SUM(M26:M28)</f>
        <v>0</v>
      </c>
      <c r="N25" s="164"/>
      <c r="O25" s="164">
        <f>SUM(O26:O28)</f>
        <v>1.0829999999999999E-2</v>
      </c>
      <c r="P25" s="164"/>
      <c r="Q25" s="164">
        <f>SUM(Q26:Q28)</f>
        <v>1.33735</v>
      </c>
      <c r="R25" s="164"/>
      <c r="S25" s="164"/>
      <c r="T25" s="165"/>
      <c r="U25" s="164">
        <f>SUM(U26:U28)</f>
        <v>9.0399999999999991</v>
      </c>
      <c r="AE25" t="s">
        <v>110</v>
      </c>
    </row>
    <row r="26" spans="1:60" outlineLevel="1">
      <c r="A26" s="152">
        <v>13</v>
      </c>
      <c r="B26" s="158" t="s">
        <v>140</v>
      </c>
      <c r="C26" s="191" t="s">
        <v>141</v>
      </c>
      <c r="D26" s="160" t="s">
        <v>113</v>
      </c>
      <c r="E26" s="166">
        <v>7.25</v>
      </c>
      <c r="F26" s="168">
        <f>H26+J26</f>
        <v>0</v>
      </c>
      <c r="G26" s="169">
        <f>ROUND(E26*F26,2)</f>
        <v>0</v>
      </c>
      <c r="H26" s="169"/>
      <c r="I26" s="169">
        <f>ROUND(E26*H26,2)</f>
        <v>0</v>
      </c>
      <c r="J26" s="169"/>
      <c r="K26" s="169">
        <f>ROUND(E26*J26,2)</f>
        <v>0</v>
      </c>
      <c r="L26" s="169">
        <v>21</v>
      </c>
      <c r="M26" s="169">
        <f>G26*(1+L26/100)</f>
        <v>0</v>
      </c>
      <c r="N26" s="161">
        <v>6.7000000000000002E-4</v>
      </c>
      <c r="O26" s="161">
        <f>ROUND(E26*N26,5)</f>
        <v>4.8599999999999997E-3</v>
      </c>
      <c r="P26" s="161">
        <v>0.13100000000000001</v>
      </c>
      <c r="Q26" s="161">
        <f>ROUND(E26*P26,5)</f>
        <v>0.94974999999999998</v>
      </c>
      <c r="R26" s="161"/>
      <c r="S26" s="161"/>
      <c r="T26" s="162">
        <v>0.57182999999999995</v>
      </c>
      <c r="U26" s="161">
        <f>ROUND(E26*T26,2)</f>
        <v>4.1500000000000004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133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>
      <c r="A27" s="152">
        <v>14</v>
      </c>
      <c r="B27" s="158" t="s">
        <v>142</v>
      </c>
      <c r="C27" s="191" t="s">
        <v>143</v>
      </c>
      <c r="D27" s="160" t="s">
        <v>119</v>
      </c>
      <c r="E27" s="166">
        <v>2</v>
      </c>
      <c r="F27" s="168">
        <f>H27+J27</f>
        <v>0</v>
      </c>
      <c r="G27" s="169">
        <f>ROUND(E27*F27,2)</f>
        <v>0</v>
      </c>
      <c r="H27" s="169"/>
      <c r="I27" s="169">
        <f>ROUND(E27*H27,2)</f>
        <v>0</v>
      </c>
      <c r="J27" s="169"/>
      <c r="K27" s="169">
        <f>ROUND(E27*J27,2)</f>
        <v>0</v>
      </c>
      <c r="L27" s="169">
        <v>21</v>
      </c>
      <c r="M27" s="169">
        <f>G27*(1+L27/100)</f>
        <v>0</v>
      </c>
      <c r="N27" s="161">
        <v>0</v>
      </c>
      <c r="O27" s="161">
        <f>ROUND(E27*N27,5)</f>
        <v>0</v>
      </c>
      <c r="P27" s="161">
        <v>0</v>
      </c>
      <c r="Q27" s="161">
        <f>ROUND(E27*P27,5)</f>
        <v>0</v>
      </c>
      <c r="R27" s="161"/>
      <c r="S27" s="161"/>
      <c r="T27" s="162">
        <v>0.05</v>
      </c>
      <c r="U27" s="161">
        <f>ROUND(E27*T27,2)</f>
        <v>0.1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114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2">
        <v>15</v>
      </c>
      <c r="B28" s="158" t="s">
        <v>144</v>
      </c>
      <c r="C28" s="191" t="s">
        <v>145</v>
      </c>
      <c r="D28" s="160" t="s">
        <v>113</v>
      </c>
      <c r="E28" s="166">
        <v>5.0999999999999996</v>
      </c>
      <c r="F28" s="168">
        <f>H28+J28</f>
        <v>0</v>
      </c>
      <c r="G28" s="169">
        <f>ROUND(E28*F28,2)</f>
        <v>0</v>
      </c>
      <c r="H28" s="169"/>
      <c r="I28" s="169">
        <f>ROUND(E28*H28,2)</f>
        <v>0</v>
      </c>
      <c r="J28" s="169"/>
      <c r="K28" s="169">
        <f>ROUND(E28*J28,2)</f>
        <v>0</v>
      </c>
      <c r="L28" s="169">
        <v>21</v>
      </c>
      <c r="M28" s="169">
        <f>G28*(1+L28/100)</f>
        <v>0</v>
      </c>
      <c r="N28" s="161">
        <v>1.17E-3</v>
      </c>
      <c r="O28" s="161">
        <f>ROUND(E28*N28,5)</f>
        <v>5.9699999999999996E-3</v>
      </c>
      <c r="P28" s="161">
        <v>7.5999999999999998E-2</v>
      </c>
      <c r="Q28" s="161">
        <f>ROUND(E28*P28,5)</f>
        <v>0.3876</v>
      </c>
      <c r="R28" s="161"/>
      <c r="S28" s="161"/>
      <c r="T28" s="162">
        <v>0.93899999999999995</v>
      </c>
      <c r="U28" s="161">
        <f>ROUND(E28*T28,2)</f>
        <v>4.79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114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>
      <c r="A29" s="153" t="s">
        <v>109</v>
      </c>
      <c r="B29" s="159" t="s">
        <v>64</v>
      </c>
      <c r="C29" s="192" t="s">
        <v>65</v>
      </c>
      <c r="D29" s="163"/>
      <c r="E29" s="167"/>
      <c r="F29" s="170"/>
      <c r="G29" s="170">
        <f>SUMIF(AE30:AE30,"&lt;&gt;NOR",G30:G30)</f>
        <v>0</v>
      </c>
      <c r="H29" s="170"/>
      <c r="I29" s="170">
        <f>SUM(I30:I30)</f>
        <v>0</v>
      </c>
      <c r="J29" s="170"/>
      <c r="K29" s="170">
        <f>SUM(K30:K30)</f>
        <v>0</v>
      </c>
      <c r="L29" s="170"/>
      <c r="M29" s="170">
        <f>SUM(M30:M30)</f>
        <v>0</v>
      </c>
      <c r="N29" s="164"/>
      <c r="O29" s="164">
        <f>SUM(O30:O30)</f>
        <v>0</v>
      </c>
      <c r="P29" s="164"/>
      <c r="Q29" s="164">
        <f>SUM(Q30:Q30)</f>
        <v>2.8131599999999999</v>
      </c>
      <c r="R29" s="164"/>
      <c r="S29" s="164"/>
      <c r="T29" s="165"/>
      <c r="U29" s="164">
        <f>SUM(U30:U30)</f>
        <v>20.25</v>
      </c>
      <c r="AE29" t="s">
        <v>110</v>
      </c>
    </row>
    <row r="30" spans="1:60" outlineLevel="1">
      <c r="A30" s="152">
        <v>16</v>
      </c>
      <c r="B30" s="158" t="s">
        <v>146</v>
      </c>
      <c r="C30" s="191" t="s">
        <v>147</v>
      </c>
      <c r="D30" s="160" t="s">
        <v>113</v>
      </c>
      <c r="E30" s="166">
        <v>41.37</v>
      </c>
      <c r="F30" s="168">
        <f>H30+J30</f>
        <v>0</v>
      </c>
      <c r="G30" s="169">
        <f>ROUND(E30*F30,2)</f>
        <v>0</v>
      </c>
      <c r="H30" s="169"/>
      <c r="I30" s="169">
        <f>ROUND(E30*H30,2)</f>
        <v>0</v>
      </c>
      <c r="J30" s="169"/>
      <c r="K30" s="169">
        <f>ROUND(E30*J30,2)</f>
        <v>0</v>
      </c>
      <c r="L30" s="169">
        <v>21</v>
      </c>
      <c r="M30" s="169">
        <f>G30*(1+L30/100)</f>
        <v>0</v>
      </c>
      <c r="N30" s="161">
        <v>0</v>
      </c>
      <c r="O30" s="161">
        <f>ROUND(E30*N30,5)</f>
        <v>0</v>
      </c>
      <c r="P30" s="161">
        <v>6.8000000000000005E-2</v>
      </c>
      <c r="Q30" s="161">
        <f>ROUND(E30*P30,5)</f>
        <v>2.8131599999999999</v>
      </c>
      <c r="R30" s="161"/>
      <c r="S30" s="161"/>
      <c r="T30" s="162">
        <v>0.48937999999999998</v>
      </c>
      <c r="U30" s="161">
        <f>ROUND(E30*T30,2)</f>
        <v>20.25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133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>
      <c r="A31" s="153" t="s">
        <v>109</v>
      </c>
      <c r="B31" s="159" t="s">
        <v>66</v>
      </c>
      <c r="C31" s="192" t="s">
        <v>67</v>
      </c>
      <c r="D31" s="163"/>
      <c r="E31" s="167"/>
      <c r="F31" s="170"/>
      <c r="G31" s="170">
        <f>SUMIF(AE32:AE32,"&lt;&gt;NOR",G32:G32)</f>
        <v>0</v>
      </c>
      <c r="H31" s="170"/>
      <c r="I31" s="170">
        <f>SUM(I32:I32)</f>
        <v>0</v>
      </c>
      <c r="J31" s="170"/>
      <c r="K31" s="170">
        <f>SUM(K32:K32)</f>
        <v>0</v>
      </c>
      <c r="L31" s="170"/>
      <c r="M31" s="170">
        <f>SUM(M32:M32)</f>
        <v>0</v>
      </c>
      <c r="N31" s="164"/>
      <c r="O31" s="164">
        <f>SUM(O32:O32)</f>
        <v>0</v>
      </c>
      <c r="P31" s="164"/>
      <c r="Q31" s="164">
        <f>SUM(Q32:Q32)</f>
        <v>0</v>
      </c>
      <c r="R31" s="164"/>
      <c r="S31" s="164"/>
      <c r="T31" s="165"/>
      <c r="U31" s="164">
        <f>SUM(U32:U32)</f>
        <v>8.3800000000000008</v>
      </c>
      <c r="AE31" t="s">
        <v>110</v>
      </c>
    </row>
    <row r="32" spans="1:60" outlineLevel="1">
      <c r="A32" s="152">
        <v>17</v>
      </c>
      <c r="B32" s="158" t="s">
        <v>148</v>
      </c>
      <c r="C32" s="191" t="s">
        <v>149</v>
      </c>
      <c r="D32" s="160" t="s">
        <v>150</v>
      </c>
      <c r="E32" s="166">
        <v>3.25</v>
      </c>
      <c r="F32" s="168">
        <f>H32+J32</f>
        <v>0</v>
      </c>
      <c r="G32" s="169">
        <f>ROUND(E32*F32,2)</f>
        <v>0</v>
      </c>
      <c r="H32" s="169"/>
      <c r="I32" s="169">
        <f>ROUND(E32*H32,2)</f>
        <v>0</v>
      </c>
      <c r="J32" s="169"/>
      <c r="K32" s="169">
        <f>ROUND(E32*J32,2)</f>
        <v>0</v>
      </c>
      <c r="L32" s="169">
        <v>21</v>
      </c>
      <c r="M32" s="169">
        <f>G32*(1+L32/100)</f>
        <v>0</v>
      </c>
      <c r="N32" s="161">
        <v>0</v>
      </c>
      <c r="O32" s="161">
        <f>ROUND(E32*N32,5)</f>
        <v>0</v>
      </c>
      <c r="P32" s="161">
        <v>0</v>
      </c>
      <c r="Q32" s="161">
        <f>ROUND(E32*P32,5)</f>
        <v>0</v>
      </c>
      <c r="R32" s="161"/>
      <c r="S32" s="161"/>
      <c r="T32" s="162">
        <v>2.577</v>
      </c>
      <c r="U32" s="161">
        <f>ROUND(E32*T32,2)</f>
        <v>8.3800000000000008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114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>
      <c r="A33" s="153" t="s">
        <v>109</v>
      </c>
      <c r="B33" s="159" t="s">
        <v>68</v>
      </c>
      <c r="C33" s="192" t="s">
        <v>69</v>
      </c>
      <c r="D33" s="163"/>
      <c r="E33" s="167"/>
      <c r="F33" s="170"/>
      <c r="G33" s="170">
        <f>SUMIF(AE34:AE35,"&lt;&gt;NOR",G34:G35)</f>
        <v>0</v>
      </c>
      <c r="H33" s="170"/>
      <c r="I33" s="170">
        <f>SUM(I34:I35)</f>
        <v>0</v>
      </c>
      <c r="J33" s="170"/>
      <c r="K33" s="170">
        <f>SUM(K34:K35)</f>
        <v>0</v>
      </c>
      <c r="L33" s="170"/>
      <c r="M33" s="170">
        <f>SUM(M34:M35)</f>
        <v>0</v>
      </c>
      <c r="N33" s="164"/>
      <c r="O33" s="164">
        <f>SUM(O34:O35)</f>
        <v>0.12053999999999999</v>
      </c>
      <c r="P33" s="164"/>
      <c r="Q33" s="164">
        <f>SUM(Q34:Q35)</f>
        <v>0</v>
      </c>
      <c r="R33" s="164"/>
      <c r="S33" s="164"/>
      <c r="T33" s="165"/>
      <c r="U33" s="164">
        <f>SUM(U34:U35)</f>
        <v>3.38</v>
      </c>
      <c r="AE33" t="s">
        <v>110</v>
      </c>
    </row>
    <row r="34" spans="1:60" ht="20.399999999999999" outlineLevel="1">
      <c r="A34" s="152">
        <v>18</v>
      </c>
      <c r="B34" s="158" t="s">
        <v>151</v>
      </c>
      <c r="C34" s="191" t="s">
        <v>152</v>
      </c>
      <c r="D34" s="160" t="s">
        <v>132</v>
      </c>
      <c r="E34" s="166">
        <v>1</v>
      </c>
      <c r="F34" s="168">
        <f>H34+J34</f>
        <v>0</v>
      </c>
      <c r="G34" s="169">
        <f>ROUND(E34*F34,2)</f>
        <v>0</v>
      </c>
      <c r="H34" s="169"/>
      <c r="I34" s="169">
        <f>ROUND(E34*H34,2)</f>
        <v>0</v>
      </c>
      <c r="J34" s="169"/>
      <c r="K34" s="169">
        <f>ROUND(E34*J34,2)</f>
        <v>0</v>
      </c>
      <c r="L34" s="169">
        <v>21</v>
      </c>
      <c r="M34" s="169">
        <f>G34*(1+L34/100)</f>
        <v>0</v>
      </c>
      <c r="N34" s="161">
        <v>6.0269999999999997E-2</v>
      </c>
      <c r="O34" s="161">
        <f>ROUND(E34*N34,5)</f>
        <v>6.0269999999999997E-2</v>
      </c>
      <c r="P34" s="161">
        <v>0</v>
      </c>
      <c r="Q34" s="161">
        <f>ROUND(E34*P34,5)</f>
        <v>0</v>
      </c>
      <c r="R34" s="161"/>
      <c r="S34" s="161"/>
      <c r="T34" s="162">
        <v>1.694</v>
      </c>
      <c r="U34" s="161">
        <f>ROUND(E34*T34,2)</f>
        <v>1.69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114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52">
        <v>19</v>
      </c>
      <c r="B35" s="158" t="s">
        <v>153</v>
      </c>
      <c r="C35" s="191" t="s">
        <v>154</v>
      </c>
      <c r="D35" s="160" t="s">
        <v>132</v>
      </c>
      <c r="E35" s="166">
        <v>1</v>
      </c>
      <c r="F35" s="168">
        <f>H35+J35</f>
        <v>0</v>
      </c>
      <c r="G35" s="169">
        <f>ROUND(E35*F35,2)</f>
        <v>0</v>
      </c>
      <c r="H35" s="169"/>
      <c r="I35" s="169">
        <f>ROUND(E35*H35,2)</f>
        <v>0</v>
      </c>
      <c r="J35" s="169"/>
      <c r="K35" s="169">
        <f>ROUND(E35*J35,2)</f>
        <v>0</v>
      </c>
      <c r="L35" s="169">
        <v>21</v>
      </c>
      <c r="M35" s="169">
        <f>G35*(1+L35/100)</f>
        <v>0</v>
      </c>
      <c r="N35" s="161">
        <v>6.0269999999999997E-2</v>
      </c>
      <c r="O35" s="161">
        <f>ROUND(E35*N35,5)</f>
        <v>6.0269999999999997E-2</v>
      </c>
      <c r="P35" s="161">
        <v>0</v>
      </c>
      <c r="Q35" s="161">
        <f>ROUND(E35*P35,5)</f>
        <v>0</v>
      </c>
      <c r="R35" s="161"/>
      <c r="S35" s="161"/>
      <c r="T35" s="162">
        <v>1.694</v>
      </c>
      <c r="U35" s="161">
        <f>ROUND(E35*T35,2)</f>
        <v>1.69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114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>
      <c r="A36" s="153" t="s">
        <v>109</v>
      </c>
      <c r="B36" s="159" t="s">
        <v>70</v>
      </c>
      <c r="C36" s="192" t="s">
        <v>71</v>
      </c>
      <c r="D36" s="163"/>
      <c r="E36" s="167"/>
      <c r="F36" s="170"/>
      <c r="G36" s="170">
        <f>SUMIF(AE37:AE48,"&lt;&gt;NOR",G37:G48)</f>
        <v>0</v>
      </c>
      <c r="H36" s="170"/>
      <c r="I36" s="170">
        <f>SUM(I37:I48)</f>
        <v>0</v>
      </c>
      <c r="J36" s="170"/>
      <c r="K36" s="170">
        <f>SUM(K37:K48)</f>
        <v>0</v>
      </c>
      <c r="L36" s="170"/>
      <c r="M36" s="170">
        <f>SUM(M37:M48)</f>
        <v>0</v>
      </c>
      <c r="N36" s="164"/>
      <c r="O36" s="164">
        <f>SUM(O37:O48)</f>
        <v>0.11266</v>
      </c>
      <c r="P36" s="164"/>
      <c r="Q36" s="164">
        <f>SUM(Q37:Q48)</f>
        <v>6.4769999999999994E-2</v>
      </c>
      <c r="R36" s="164"/>
      <c r="S36" s="164"/>
      <c r="T36" s="165"/>
      <c r="U36" s="164">
        <f>SUM(U37:U48)</f>
        <v>15.739999999999998</v>
      </c>
      <c r="AE36" t="s">
        <v>110</v>
      </c>
    </row>
    <row r="37" spans="1:60" outlineLevel="1">
      <c r="A37" s="152">
        <v>20</v>
      </c>
      <c r="B37" s="158" t="s">
        <v>155</v>
      </c>
      <c r="C37" s="191" t="s">
        <v>156</v>
      </c>
      <c r="D37" s="160" t="s">
        <v>119</v>
      </c>
      <c r="E37" s="166">
        <v>1</v>
      </c>
      <c r="F37" s="168">
        <f t="shared" ref="F37:F48" si="0">H37+J37</f>
        <v>0</v>
      </c>
      <c r="G37" s="169">
        <f t="shared" ref="G37:G48" si="1">ROUND(E37*F37,2)</f>
        <v>0</v>
      </c>
      <c r="H37" s="169"/>
      <c r="I37" s="169">
        <f t="shared" ref="I37:I48" si="2">ROUND(E37*H37,2)</f>
        <v>0</v>
      </c>
      <c r="J37" s="169"/>
      <c r="K37" s="169">
        <f t="shared" ref="K37:K48" si="3">ROUND(E37*J37,2)</f>
        <v>0</v>
      </c>
      <c r="L37" s="169">
        <v>21</v>
      </c>
      <c r="M37" s="169">
        <f t="shared" ref="M37:M48" si="4">G37*(1+L37/100)</f>
        <v>0</v>
      </c>
      <c r="N37" s="161">
        <v>0</v>
      </c>
      <c r="O37" s="161">
        <f t="shared" ref="O37:O48" si="5">ROUND(E37*N37,5)</f>
        <v>0</v>
      </c>
      <c r="P37" s="161">
        <v>3.1870000000000002E-2</v>
      </c>
      <c r="Q37" s="161">
        <f t="shared" ref="Q37:Q48" si="6">ROUND(E37*P37,5)</f>
        <v>3.1870000000000002E-2</v>
      </c>
      <c r="R37" s="161"/>
      <c r="S37" s="161"/>
      <c r="T37" s="162">
        <v>0.89376</v>
      </c>
      <c r="U37" s="161">
        <f t="shared" ref="U37:U48" si="7">ROUND(E37*T37,2)</f>
        <v>0.89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133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>
      <c r="A38" s="152">
        <v>21</v>
      </c>
      <c r="B38" s="158" t="s">
        <v>157</v>
      </c>
      <c r="C38" s="191" t="s">
        <v>158</v>
      </c>
      <c r="D38" s="160" t="s">
        <v>159</v>
      </c>
      <c r="E38" s="166">
        <v>1</v>
      </c>
      <c r="F38" s="168">
        <f t="shared" si="0"/>
        <v>0</v>
      </c>
      <c r="G38" s="169">
        <f t="shared" si="1"/>
        <v>0</v>
      </c>
      <c r="H38" s="169"/>
      <c r="I38" s="169">
        <f t="shared" si="2"/>
        <v>0</v>
      </c>
      <c r="J38" s="169"/>
      <c r="K38" s="169">
        <f t="shared" si="3"/>
        <v>0</v>
      </c>
      <c r="L38" s="169">
        <v>21</v>
      </c>
      <c r="M38" s="169">
        <f t="shared" si="4"/>
        <v>0</v>
      </c>
      <c r="N38" s="161">
        <v>0</v>
      </c>
      <c r="O38" s="161">
        <f t="shared" si="5"/>
        <v>0</v>
      </c>
      <c r="P38" s="161">
        <v>3.2899999999999999E-2</v>
      </c>
      <c r="Q38" s="161">
        <f t="shared" si="6"/>
        <v>3.2899999999999999E-2</v>
      </c>
      <c r="R38" s="161"/>
      <c r="S38" s="161"/>
      <c r="T38" s="162">
        <v>0.432</v>
      </c>
      <c r="U38" s="161">
        <f t="shared" si="7"/>
        <v>0.43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114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52">
        <v>22</v>
      </c>
      <c r="B39" s="158" t="s">
        <v>160</v>
      </c>
      <c r="C39" s="191" t="s">
        <v>161</v>
      </c>
      <c r="D39" s="160" t="s">
        <v>159</v>
      </c>
      <c r="E39" s="166">
        <v>1</v>
      </c>
      <c r="F39" s="168">
        <f t="shared" si="0"/>
        <v>0</v>
      </c>
      <c r="G39" s="169">
        <f t="shared" si="1"/>
        <v>0</v>
      </c>
      <c r="H39" s="169"/>
      <c r="I39" s="169">
        <f t="shared" si="2"/>
        <v>0</v>
      </c>
      <c r="J39" s="169"/>
      <c r="K39" s="169">
        <f t="shared" si="3"/>
        <v>0</v>
      </c>
      <c r="L39" s="169">
        <v>21</v>
      </c>
      <c r="M39" s="169">
        <f t="shared" si="4"/>
        <v>0</v>
      </c>
      <c r="N39" s="161">
        <v>1.2E-4</v>
      </c>
      <c r="O39" s="161">
        <f t="shared" si="5"/>
        <v>1.2E-4</v>
      </c>
      <c r="P39" s="161">
        <v>0</v>
      </c>
      <c r="Q39" s="161">
        <f t="shared" si="6"/>
        <v>0</v>
      </c>
      <c r="R39" s="161"/>
      <c r="S39" s="161"/>
      <c r="T39" s="162">
        <v>0.51700000000000002</v>
      </c>
      <c r="U39" s="161">
        <f t="shared" si="7"/>
        <v>0.52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114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52">
        <v>23</v>
      </c>
      <c r="B40" s="158" t="s">
        <v>162</v>
      </c>
      <c r="C40" s="191" t="s">
        <v>163</v>
      </c>
      <c r="D40" s="160" t="s">
        <v>119</v>
      </c>
      <c r="E40" s="166">
        <v>1</v>
      </c>
      <c r="F40" s="168">
        <f t="shared" si="0"/>
        <v>0</v>
      </c>
      <c r="G40" s="169">
        <f t="shared" si="1"/>
        <v>0</v>
      </c>
      <c r="H40" s="169"/>
      <c r="I40" s="169">
        <f t="shared" si="2"/>
        <v>0</v>
      </c>
      <c r="J40" s="169"/>
      <c r="K40" s="169">
        <f t="shared" si="3"/>
        <v>0</v>
      </c>
      <c r="L40" s="169">
        <v>21</v>
      </c>
      <c r="M40" s="169">
        <f t="shared" si="4"/>
        <v>0</v>
      </c>
      <c r="N40" s="161">
        <v>3.1800000000000001E-3</v>
      </c>
      <c r="O40" s="161">
        <f t="shared" si="5"/>
        <v>3.1800000000000001E-3</v>
      </c>
      <c r="P40" s="161">
        <v>0</v>
      </c>
      <c r="Q40" s="161">
        <f t="shared" si="6"/>
        <v>0</v>
      </c>
      <c r="R40" s="161"/>
      <c r="S40" s="161"/>
      <c r="T40" s="162">
        <v>2.5339</v>
      </c>
      <c r="U40" s="161">
        <f t="shared" si="7"/>
        <v>2.5299999999999998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133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52">
        <v>24</v>
      </c>
      <c r="B41" s="158" t="s">
        <v>164</v>
      </c>
      <c r="C41" s="191" t="s">
        <v>165</v>
      </c>
      <c r="D41" s="160" t="s">
        <v>119</v>
      </c>
      <c r="E41" s="166">
        <v>1</v>
      </c>
      <c r="F41" s="168">
        <f t="shared" si="0"/>
        <v>0</v>
      </c>
      <c r="G41" s="169">
        <f t="shared" si="1"/>
        <v>0</v>
      </c>
      <c r="H41" s="169"/>
      <c r="I41" s="169">
        <f t="shared" si="2"/>
        <v>0</v>
      </c>
      <c r="J41" s="169"/>
      <c r="K41" s="169">
        <f t="shared" si="3"/>
        <v>0</v>
      </c>
      <c r="L41" s="169">
        <v>21</v>
      </c>
      <c r="M41" s="169">
        <f t="shared" si="4"/>
        <v>0</v>
      </c>
      <c r="N41" s="161">
        <v>4.5999999999999999E-2</v>
      </c>
      <c r="O41" s="161">
        <f t="shared" si="5"/>
        <v>4.5999999999999999E-2</v>
      </c>
      <c r="P41" s="161">
        <v>0</v>
      </c>
      <c r="Q41" s="161">
        <f t="shared" si="6"/>
        <v>0</v>
      </c>
      <c r="R41" s="161"/>
      <c r="S41" s="161"/>
      <c r="T41" s="162">
        <v>0</v>
      </c>
      <c r="U41" s="161">
        <f t="shared" si="7"/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166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2">
        <v>25</v>
      </c>
      <c r="B42" s="158" t="s">
        <v>167</v>
      </c>
      <c r="C42" s="191" t="s">
        <v>168</v>
      </c>
      <c r="D42" s="160" t="s">
        <v>159</v>
      </c>
      <c r="E42" s="166">
        <v>1</v>
      </c>
      <c r="F42" s="168">
        <f t="shared" si="0"/>
        <v>0</v>
      </c>
      <c r="G42" s="169">
        <f t="shared" si="1"/>
        <v>0</v>
      </c>
      <c r="H42" s="169"/>
      <c r="I42" s="169">
        <f t="shared" si="2"/>
        <v>0</v>
      </c>
      <c r="J42" s="169"/>
      <c r="K42" s="169">
        <f t="shared" si="3"/>
        <v>0</v>
      </c>
      <c r="L42" s="169">
        <v>21</v>
      </c>
      <c r="M42" s="169">
        <f t="shared" si="4"/>
        <v>0</v>
      </c>
      <c r="N42" s="161">
        <v>1.7000000000000001E-4</v>
      </c>
      <c r="O42" s="161">
        <f t="shared" si="5"/>
        <v>1.7000000000000001E-4</v>
      </c>
      <c r="P42" s="161">
        <v>0</v>
      </c>
      <c r="Q42" s="161">
        <f t="shared" si="6"/>
        <v>0</v>
      </c>
      <c r="R42" s="161"/>
      <c r="S42" s="161"/>
      <c r="T42" s="162">
        <v>2.9</v>
      </c>
      <c r="U42" s="161">
        <f t="shared" si="7"/>
        <v>2.9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114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2">
        <v>26</v>
      </c>
      <c r="B43" s="158" t="s">
        <v>169</v>
      </c>
      <c r="C43" s="191" t="s">
        <v>170</v>
      </c>
      <c r="D43" s="160" t="s">
        <v>119</v>
      </c>
      <c r="E43" s="166">
        <v>2</v>
      </c>
      <c r="F43" s="168">
        <f t="shared" si="0"/>
        <v>0</v>
      </c>
      <c r="G43" s="169">
        <f t="shared" si="1"/>
        <v>0</v>
      </c>
      <c r="H43" s="169"/>
      <c r="I43" s="169">
        <f t="shared" si="2"/>
        <v>0</v>
      </c>
      <c r="J43" s="169"/>
      <c r="K43" s="169">
        <f t="shared" si="3"/>
        <v>0</v>
      </c>
      <c r="L43" s="169">
        <v>21</v>
      </c>
      <c r="M43" s="169">
        <f t="shared" si="4"/>
        <v>0</v>
      </c>
      <c r="N43" s="161">
        <v>1.8669999999999999E-2</v>
      </c>
      <c r="O43" s="161">
        <f t="shared" si="5"/>
        <v>3.7339999999999998E-2</v>
      </c>
      <c r="P43" s="161">
        <v>0</v>
      </c>
      <c r="Q43" s="161">
        <f t="shared" si="6"/>
        <v>0</v>
      </c>
      <c r="R43" s="161"/>
      <c r="S43" s="161"/>
      <c r="T43" s="162">
        <v>2.92136</v>
      </c>
      <c r="U43" s="161">
        <f t="shared" si="7"/>
        <v>5.84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133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>
      <c r="A44" s="152">
        <v>27</v>
      </c>
      <c r="B44" s="158" t="s">
        <v>171</v>
      </c>
      <c r="C44" s="191" t="s">
        <v>172</v>
      </c>
      <c r="D44" s="160" t="s">
        <v>119</v>
      </c>
      <c r="E44" s="166">
        <v>1</v>
      </c>
      <c r="F44" s="168">
        <f t="shared" si="0"/>
        <v>0</v>
      </c>
      <c r="G44" s="169">
        <f t="shared" si="1"/>
        <v>0</v>
      </c>
      <c r="H44" s="169"/>
      <c r="I44" s="169">
        <f t="shared" si="2"/>
        <v>0</v>
      </c>
      <c r="J44" s="169"/>
      <c r="K44" s="169">
        <f t="shared" si="3"/>
        <v>0</v>
      </c>
      <c r="L44" s="169">
        <v>21</v>
      </c>
      <c r="M44" s="169">
        <f t="shared" si="4"/>
        <v>0</v>
      </c>
      <c r="N44" s="161">
        <v>8.7500000000000008E-3</v>
      </c>
      <c r="O44" s="161">
        <f t="shared" si="5"/>
        <v>8.7500000000000008E-3</v>
      </c>
      <c r="P44" s="161">
        <v>0</v>
      </c>
      <c r="Q44" s="161">
        <f t="shared" si="6"/>
        <v>0</v>
      </c>
      <c r="R44" s="161"/>
      <c r="S44" s="161"/>
      <c r="T44" s="162">
        <v>0</v>
      </c>
      <c r="U44" s="161">
        <f t="shared" si="7"/>
        <v>0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166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>
      <c r="A45" s="152">
        <v>28</v>
      </c>
      <c r="B45" s="158" t="s">
        <v>173</v>
      </c>
      <c r="C45" s="191" t="s">
        <v>174</v>
      </c>
      <c r="D45" s="160" t="s">
        <v>119</v>
      </c>
      <c r="E45" s="166">
        <v>2</v>
      </c>
      <c r="F45" s="168">
        <f t="shared" si="0"/>
        <v>0</v>
      </c>
      <c r="G45" s="169">
        <f t="shared" si="1"/>
        <v>0</v>
      </c>
      <c r="H45" s="169"/>
      <c r="I45" s="169">
        <f t="shared" si="2"/>
        <v>0</v>
      </c>
      <c r="J45" s="169"/>
      <c r="K45" s="169">
        <f t="shared" si="3"/>
        <v>0</v>
      </c>
      <c r="L45" s="169">
        <v>21</v>
      </c>
      <c r="M45" s="169">
        <f t="shared" si="4"/>
        <v>0</v>
      </c>
      <c r="N45" s="161">
        <v>1.9E-3</v>
      </c>
      <c r="O45" s="161">
        <f t="shared" si="5"/>
        <v>3.8E-3</v>
      </c>
      <c r="P45" s="161">
        <v>0</v>
      </c>
      <c r="Q45" s="161">
        <f t="shared" si="6"/>
        <v>0</v>
      </c>
      <c r="R45" s="161"/>
      <c r="S45" s="161"/>
      <c r="T45" s="162">
        <v>0</v>
      </c>
      <c r="U45" s="161">
        <f t="shared" si="7"/>
        <v>0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114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52">
        <v>29</v>
      </c>
      <c r="B46" s="158" t="s">
        <v>175</v>
      </c>
      <c r="C46" s="191" t="s">
        <v>176</v>
      </c>
      <c r="D46" s="160" t="s">
        <v>159</v>
      </c>
      <c r="E46" s="166">
        <v>1</v>
      </c>
      <c r="F46" s="168">
        <f t="shared" si="0"/>
        <v>0</v>
      </c>
      <c r="G46" s="169">
        <f t="shared" si="1"/>
        <v>0</v>
      </c>
      <c r="H46" s="169"/>
      <c r="I46" s="169">
        <f t="shared" si="2"/>
        <v>0</v>
      </c>
      <c r="J46" s="169"/>
      <c r="K46" s="169">
        <f t="shared" si="3"/>
        <v>0</v>
      </c>
      <c r="L46" s="169">
        <v>21</v>
      </c>
      <c r="M46" s="169">
        <f t="shared" si="4"/>
        <v>0</v>
      </c>
      <c r="N46" s="161">
        <v>1.09E-2</v>
      </c>
      <c r="O46" s="161">
        <f t="shared" si="5"/>
        <v>1.09E-2</v>
      </c>
      <c r="P46" s="161">
        <v>0</v>
      </c>
      <c r="Q46" s="161">
        <f t="shared" si="6"/>
        <v>0</v>
      </c>
      <c r="R46" s="161"/>
      <c r="S46" s="161"/>
      <c r="T46" s="162">
        <v>1.25</v>
      </c>
      <c r="U46" s="161">
        <f t="shared" si="7"/>
        <v>1.25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114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52">
        <v>30</v>
      </c>
      <c r="B47" s="158" t="s">
        <v>177</v>
      </c>
      <c r="C47" s="191" t="s">
        <v>178</v>
      </c>
      <c r="D47" s="160" t="s">
        <v>119</v>
      </c>
      <c r="E47" s="166">
        <v>2</v>
      </c>
      <c r="F47" s="168">
        <f t="shared" si="0"/>
        <v>0</v>
      </c>
      <c r="G47" s="169">
        <f t="shared" si="1"/>
        <v>0</v>
      </c>
      <c r="H47" s="169"/>
      <c r="I47" s="169">
        <f t="shared" si="2"/>
        <v>0</v>
      </c>
      <c r="J47" s="169"/>
      <c r="K47" s="169">
        <f t="shared" si="3"/>
        <v>0</v>
      </c>
      <c r="L47" s="169">
        <v>21</v>
      </c>
      <c r="M47" s="169">
        <f t="shared" si="4"/>
        <v>0</v>
      </c>
      <c r="N47" s="161">
        <v>1.1999999999999999E-3</v>
      </c>
      <c r="O47" s="161">
        <f t="shared" si="5"/>
        <v>2.3999999999999998E-3</v>
      </c>
      <c r="P47" s="161">
        <v>0</v>
      </c>
      <c r="Q47" s="161">
        <f t="shared" si="6"/>
        <v>0</v>
      </c>
      <c r="R47" s="161"/>
      <c r="S47" s="161"/>
      <c r="T47" s="162">
        <v>0</v>
      </c>
      <c r="U47" s="161">
        <f t="shared" si="7"/>
        <v>0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166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52">
        <v>31</v>
      </c>
      <c r="B48" s="158" t="s">
        <v>179</v>
      </c>
      <c r="C48" s="191" t="s">
        <v>180</v>
      </c>
      <c r="D48" s="160" t="s">
        <v>150</v>
      </c>
      <c r="E48" s="166">
        <v>0.85</v>
      </c>
      <c r="F48" s="168">
        <f t="shared" si="0"/>
        <v>0</v>
      </c>
      <c r="G48" s="169">
        <f t="shared" si="1"/>
        <v>0</v>
      </c>
      <c r="H48" s="169"/>
      <c r="I48" s="169">
        <f t="shared" si="2"/>
        <v>0</v>
      </c>
      <c r="J48" s="169"/>
      <c r="K48" s="169">
        <f t="shared" si="3"/>
        <v>0</v>
      </c>
      <c r="L48" s="169">
        <v>21</v>
      </c>
      <c r="M48" s="169">
        <f t="shared" si="4"/>
        <v>0</v>
      </c>
      <c r="N48" s="161">
        <v>0</v>
      </c>
      <c r="O48" s="161">
        <f t="shared" si="5"/>
        <v>0</v>
      </c>
      <c r="P48" s="161">
        <v>0</v>
      </c>
      <c r="Q48" s="161">
        <f t="shared" si="6"/>
        <v>0</v>
      </c>
      <c r="R48" s="161"/>
      <c r="S48" s="161"/>
      <c r="T48" s="162">
        <v>1.629</v>
      </c>
      <c r="U48" s="161">
        <f t="shared" si="7"/>
        <v>1.38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114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>
      <c r="A49" s="153" t="s">
        <v>109</v>
      </c>
      <c r="B49" s="159" t="s">
        <v>72</v>
      </c>
      <c r="C49" s="192" t="s">
        <v>73</v>
      </c>
      <c r="D49" s="163"/>
      <c r="E49" s="167"/>
      <c r="F49" s="170"/>
      <c r="G49" s="170">
        <f>SUMIF(AE50:AE54,"&lt;&gt;NOR",G50:G54)</f>
        <v>0</v>
      </c>
      <c r="H49" s="170"/>
      <c r="I49" s="170">
        <f>SUM(I50:I54)</f>
        <v>0</v>
      </c>
      <c r="J49" s="170"/>
      <c r="K49" s="170">
        <f>SUM(K50:K54)</f>
        <v>0</v>
      </c>
      <c r="L49" s="170"/>
      <c r="M49" s="170">
        <f>SUM(M50:M54)</f>
        <v>0</v>
      </c>
      <c r="N49" s="164"/>
      <c r="O49" s="164">
        <f>SUM(O50:O54)</f>
        <v>5.8400000000000001E-2</v>
      </c>
      <c r="P49" s="164"/>
      <c r="Q49" s="164">
        <f>SUM(Q50:Q54)</f>
        <v>0</v>
      </c>
      <c r="R49" s="164"/>
      <c r="S49" s="164"/>
      <c r="T49" s="165"/>
      <c r="U49" s="164">
        <f>SUM(U50:U54)</f>
        <v>5.95</v>
      </c>
      <c r="AE49" t="s">
        <v>110</v>
      </c>
    </row>
    <row r="50" spans="1:60" outlineLevel="1">
      <c r="A50" s="152">
        <v>32</v>
      </c>
      <c r="B50" s="158" t="s">
        <v>181</v>
      </c>
      <c r="C50" s="191" t="s">
        <v>182</v>
      </c>
      <c r="D50" s="160" t="s">
        <v>119</v>
      </c>
      <c r="E50" s="166">
        <v>1</v>
      </c>
      <c r="F50" s="168">
        <f>H50+J50</f>
        <v>0</v>
      </c>
      <c r="G50" s="169">
        <f>ROUND(E50*F50,2)</f>
        <v>0</v>
      </c>
      <c r="H50" s="169"/>
      <c r="I50" s="169">
        <f>ROUND(E50*H50,2)</f>
        <v>0</v>
      </c>
      <c r="J50" s="169"/>
      <c r="K50" s="169">
        <f>ROUND(E50*J50,2)</f>
        <v>0</v>
      </c>
      <c r="L50" s="169">
        <v>21</v>
      </c>
      <c r="M50" s="169">
        <f>G50*(1+L50/100)</f>
        <v>0</v>
      </c>
      <c r="N50" s="161">
        <v>0</v>
      </c>
      <c r="O50" s="161">
        <f>ROUND(E50*N50,5)</f>
        <v>0</v>
      </c>
      <c r="P50" s="161">
        <v>0</v>
      </c>
      <c r="Q50" s="161">
        <f>ROUND(E50*P50,5)</f>
        <v>0</v>
      </c>
      <c r="R50" s="161"/>
      <c r="S50" s="161"/>
      <c r="T50" s="162">
        <v>1.45</v>
      </c>
      <c r="U50" s="161">
        <f>ROUND(E50*T50,2)</f>
        <v>1.45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114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>
      <c r="A51" s="152">
        <v>33</v>
      </c>
      <c r="B51" s="158" t="s">
        <v>183</v>
      </c>
      <c r="C51" s="191" t="s">
        <v>184</v>
      </c>
      <c r="D51" s="160" t="s">
        <v>119</v>
      </c>
      <c r="E51" s="166">
        <v>3</v>
      </c>
      <c r="F51" s="168">
        <f>H51+J51</f>
        <v>0</v>
      </c>
      <c r="G51" s="169">
        <f>ROUND(E51*F51,2)</f>
        <v>0</v>
      </c>
      <c r="H51" s="169"/>
      <c r="I51" s="169">
        <f>ROUND(E51*H51,2)</f>
        <v>0</v>
      </c>
      <c r="J51" s="169"/>
      <c r="K51" s="169">
        <f>ROUND(E51*J51,2)</f>
        <v>0</v>
      </c>
      <c r="L51" s="169">
        <v>21</v>
      </c>
      <c r="M51" s="169">
        <f>G51*(1+L51/100)</f>
        <v>0</v>
      </c>
      <c r="N51" s="161">
        <v>0</v>
      </c>
      <c r="O51" s="161">
        <f>ROUND(E51*N51,5)</f>
        <v>0</v>
      </c>
      <c r="P51" s="161">
        <v>0</v>
      </c>
      <c r="Q51" s="161">
        <f>ROUND(E51*P51,5)</f>
        <v>0</v>
      </c>
      <c r="R51" s="161"/>
      <c r="S51" s="161"/>
      <c r="T51" s="162">
        <v>1.5</v>
      </c>
      <c r="U51" s="161">
        <f>ROUND(E51*T51,2)</f>
        <v>4.5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114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>
      <c r="A52" s="152">
        <v>34</v>
      </c>
      <c r="B52" s="158" t="s">
        <v>185</v>
      </c>
      <c r="C52" s="191" t="s">
        <v>186</v>
      </c>
      <c r="D52" s="160" t="s">
        <v>119</v>
      </c>
      <c r="E52" s="166">
        <v>3</v>
      </c>
      <c r="F52" s="168">
        <f>H52+J52</f>
        <v>0</v>
      </c>
      <c r="G52" s="169">
        <f>ROUND(E52*F52,2)</f>
        <v>0</v>
      </c>
      <c r="H52" s="169"/>
      <c r="I52" s="169">
        <f>ROUND(E52*H52,2)</f>
        <v>0</v>
      </c>
      <c r="J52" s="169"/>
      <c r="K52" s="169">
        <f>ROUND(E52*J52,2)</f>
        <v>0</v>
      </c>
      <c r="L52" s="169">
        <v>21</v>
      </c>
      <c r="M52" s="169">
        <f>G52*(1+L52/100)</f>
        <v>0</v>
      </c>
      <c r="N52" s="161">
        <v>1.38E-2</v>
      </c>
      <c r="O52" s="161">
        <f>ROUND(E52*N52,5)</f>
        <v>4.1399999999999999E-2</v>
      </c>
      <c r="P52" s="161">
        <v>0</v>
      </c>
      <c r="Q52" s="161">
        <f>ROUND(E52*P52,5)</f>
        <v>0</v>
      </c>
      <c r="R52" s="161"/>
      <c r="S52" s="161"/>
      <c r="T52" s="162">
        <v>0</v>
      </c>
      <c r="U52" s="161">
        <f>ROUND(E52*T52,2)</f>
        <v>0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166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52">
        <v>35</v>
      </c>
      <c r="B53" s="158" t="s">
        <v>187</v>
      </c>
      <c r="C53" s="191" t="s">
        <v>188</v>
      </c>
      <c r="D53" s="160" t="s">
        <v>119</v>
      </c>
      <c r="E53" s="166">
        <v>1</v>
      </c>
      <c r="F53" s="168">
        <f>H53+J53</f>
        <v>0</v>
      </c>
      <c r="G53" s="169">
        <f>ROUND(E53*F53,2)</f>
        <v>0</v>
      </c>
      <c r="H53" s="169"/>
      <c r="I53" s="169">
        <f>ROUND(E53*H53,2)</f>
        <v>0</v>
      </c>
      <c r="J53" s="169"/>
      <c r="K53" s="169">
        <f>ROUND(E53*J53,2)</f>
        <v>0</v>
      </c>
      <c r="L53" s="169">
        <v>21</v>
      </c>
      <c r="M53" s="169">
        <f>G53*(1+L53/100)</f>
        <v>0</v>
      </c>
      <c r="N53" s="161">
        <v>1.38E-2</v>
      </c>
      <c r="O53" s="161">
        <f>ROUND(E53*N53,5)</f>
        <v>1.38E-2</v>
      </c>
      <c r="P53" s="161">
        <v>0</v>
      </c>
      <c r="Q53" s="161">
        <f>ROUND(E53*P53,5)</f>
        <v>0</v>
      </c>
      <c r="R53" s="161"/>
      <c r="S53" s="161"/>
      <c r="T53" s="162">
        <v>0</v>
      </c>
      <c r="U53" s="161">
        <f>ROUND(E53*T53,2)</f>
        <v>0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166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52">
        <v>36</v>
      </c>
      <c r="B54" s="158" t="s">
        <v>189</v>
      </c>
      <c r="C54" s="191" t="s">
        <v>190</v>
      </c>
      <c r="D54" s="160" t="s">
        <v>119</v>
      </c>
      <c r="E54" s="166">
        <v>4</v>
      </c>
      <c r="F54" s="168">
        <f>H54+J54</f>
        <v>0</v>
      </c>
      <c r="G54" s="169">
        <f>ROUND(E54*F54,2)</f>
        <v>0</v>
      </c>
      <c r="H54" s="169"/>
      <c r="I54" s="169">
        <f>ROUND(E54*H54,2)</f>
        <v>0</v>
      </c>
      <c r="J54" s="169"/>
      <c r="K54" s="169">
        <f>ROUND(E54*J54,2)</f>
        <v>0</v>
      </c>
      <c r="L54" s="169">
        <v>21</v>
      </c>
      <c r="M54" s="169">
        <f>G54*(1+L54/100)</f>
        <v>0</v>
      </c>
      <c r="N54" s="161">
        <v>8.0000000000000004E-4</v>
      </c>
      <c r="O54" s="161">
        <f>ROUND(E54*N54,5)</f>
        <v>3.2000000000000002E-3</v>
      </c>
      <c r="P54" s="161">
        <v>0</v>
      </c>
      <c r="Q54" s="161">
        <f>ROUND(E54*P54,5)</f>
        <v>0</v>
      </c>
      <c r="R54" s="161"/>
      <c r="S54" s="161"/>
      <c r="T54" s="162">
        <v>0</v>
      </c>
      <c r="U54" s="161">
        <f>ROUND(E54*T54,2)</f>
        <v>0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166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>
      <c r="A55" s="153" t="s">
        <v>109</v>
      </c>
      <c r="B55" s="159" t="s">
        <v>74</v>
      </c>
      <c r="C55" s="192" t="s">
        <v>75</v>
      </c>
      <c r="D55" s="163"/>
      <c r="E55" s="167"/>
      <c r="F55" s="170"/>
      <c r="G55" s="170">
        <f>SUMIF(AE56:AE62,"&lt;&gt;NOR",G56:G62)</f>
        <v>0</v>
      </c>
      <c r="H55" s="170"/>
      <c r="I55" s="170">
        <f>SUM(I56:I62)</f>
        <v>0</v>
      </c>
      <c r="J55" s="170"/>
      <c r="K55" s="170">
        <f>SUM(K56:K62)</f>
        <v>0</v>
      </c>
      <c r="L55" s="170"/>
      <c r="M55" s="170">
        <f>SUM(M56:M62)</f>
        <v>0</v>
      </c>
      <c r="N55" s="164"/>
      <c r="O55" s="164">
        <f>SUM(O56:O62)</f>
        <v>0.39169999999999999</v>
      </c>
      <c r="P55" s="164"/>
      <c r="Q55" s="164">
        <f>SUM(Q56:Q62)</f>
        <v>0</v>
      </c>
      <c r="R55" s="164"/>
      <c r="S55" s="164"/>
      <c r="T55" s="165"/>
      <c r="U55" s="164">
        <f>SUM(U56:U62)</f>
        <v>26.400000000000002</v>
      </c>
      <c r="AE55" t="s">
        <v>110</v>
      </c>
    </row>
    <row r="56" spans="1:60" outlineLevel="1">
      <c r="A56" s="152">
        <v>37</v>
      </c>
      <c r="B56" s="158" t="s">
        <v>191</v>
      </c>
      <c r="C56" s="191" t="s">
        <v>192</v>
      </c>
      <c r="D56" s="160" t="s">
        <v>113</v>
      </c>
      <c r="E56" s="166">
        <v>22.45</v>
      </c>
      <c r="F56" s="168">
        <f t="shared" ref="F56:F62" si="8">H56+J56</f>
        <v>0</v>
      </c>
      <c r="G56" s="169">
        <f t="shared" ref="G56:G62" si="9">ROUND(E56*F56,2)</f>
        <v>0</v>
      </c>
      <c r="H56" s="169"/>
      <c r="I56" s="169">
        <f t="shared" ref="I56:I62" si="10">ROUND(E56*H56,2)</f>
        <v>0</v>
      </c>
      <c r="J56" s="169"/>
      <c r="K56" s="169">
        <f t="shared" ref="K56:K62" si="11">ROUND(E56*J56,2)</f>
        <v>0</v>
      </c>
      <c r="L56" s="169">
        <v>21</v>
      </c>
      <c r="M56" s="169">
        <f t="shared" ref="M56:M62" si="12">G56*(1+L56/100)</f>
        <v>0</v>
      </c>
      <c r="N56" s="161">
        <v>0</v>
      </c>
      <c r="O56" s="161">
        <f t="shared" ref="O56:O62" si="13">ROUND(E56*N56,5)</f>
        <v>0</v>
      </c>
      <c r="P56" s="161">
        <v>0</v>
      </c>
      <c r="Q56" s="161">
        <f t="shared" ref="Q56:Q62" si="14">ROUND(E56*P56,5)</f>
        <v>0</v>
      </c>
      <c r="R56" s="161"/>
      <c r="S56" s="161"/>
      <c r="T56" s="162">
        <v>0.255</v>
      </c>
      <c r="U56" s="161">
        <f t="shared" ref="U56:U62" si="15">ROUND(E56*T56,2)</f>
        <v>5.72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114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52">
        <v>38</v>
      </c>
      <c r="B57" s="158" t="s">
        <v>193</v>
      </c>
      <c r="C57" s="191" t="s">
        <v>194</v>
      </c>
      <c r="D57" s="160" t="s">
        <v>113</v>
      </c>
      <c r="E57" s="166">
        <v>15.95</v>
      </c>
      <c r="F57" s="168">
        <f t="shared" si="8"/>
        <v>0</v>
      </c>
      <c r="G57" s="169">
        <f t="shared" si="9"/>
        <v>0</v>
      </c>
      <c r="H57" s="169"/>
      <c r="I57" s="169">
        <f t="shared" si="10"/>
        <v>0</v>
      </c>
      <c r="J57" s="169"/>
      <c r="K57" s="169">
        <f t="shared" si="11"/>
        <v>0</v>
      </c>
      <c r="L57" s="169">
        <v>21</v>
      </c>
      <c r="M57" s="169">
        <f t="shared" si="12"/>
        <v>0</v>
      </c>
      <c r="N57" s="161">
        <v>2.1000000000000001E-4</v>
      </c>
      <c r="O57" s="161">
        <f t="shared" si="13"/>
        <v>3.3500000000000001E-3</v>
      </c>
      <c r="P57" s="161">
        <v>0</v>
      </c>
      <c r="Q57" s="161">
        <f t="shared" si="14"/>
        <v>0</v>
      </c>
      <c r="R57" s="161"/>
      <c r="S57" s="161"/>
      <c r="T57" s="162">
        <v>0.05</v>
      </c>
      <c r="U57" s="161">
        <f t="shared" si="15"/>
        <v>0.8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114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0.399999999999999" outlineLevel="1">
      <c r="A58" s="152">
        <v>39</v>
      </c>
      <c r="B58" s="158" t="s">
        <v>195</v>
      </c>
      <c r="C58" s="191" t="s">
        <v>196</v>
      </c>
      <c r="D58" s="160" t="s">
        <v>113</v>
      </c>
      <c r="E58" s="166">
        <v>15.95</v>
      </c>
      <c r="F58" s="168">
        <f t="shared" si="8"/>
        <v>0</v>
      </c>
      <c r="G58" s="169">
        <f t="shared" si="9"/>
        <v>0</v>
      </c>
      <c r="H58" s="169"/>
      <c r="I58" s="169">
        <f t="shared" si="10"/>
        <v>0</v>
      </c>
      <c r="J58" s="169"/>
      <c r="K58" s="169">
        <f t="shared" si="11"/>
        <v>0</v>
      </c>
      <c r="L58" s="169">
        <v>21</v>
      </c>
      <c r="M58" s="169">
        <f t="shared" si="12"/>
        <v>0</v>
      </c>
      <c r="N58" s="161">
        <v>3.5200000000000001E-3</v>
      </c>
      <c r="O58" s="161">
        <f t="shared" si="13"/>
        <v>5.6140000000000002E-2</v>
      </c>
      <c r="P58" s="161">
        <v>0</v>
      </c>
      <c r="Q58" s="161">
        <f t="shared" si="14"/>
        <v>0</v>
      </c>
      <c r="R58" s="161"/>
      <c r="S58" s="161"/>
      <c r="T58" s="162">
        <v>0.97</v>
      </c>
      <c r="U58" s="161">
        <f t="shared" si="15"/>
        <v>15.47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114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52">
        <v>40</v>
      </c>
      <c r="B59" s="158" t="s">
        <v>197</v>
      </c>
      <c r="C59" s="191" t="s">
        <v>198</v>
      </c>
      <c r="D59" s="160" t="s">
        <v>113</v>
      </c>
      <c r="E59" s="166">
        <v>15.95</v>
      </c>
      <c r="F59" s="168">
        <f t="shared" si="8"/>
        <v>0</v>
      </c>
      <c r="G59" s="169">
        <f t="shared" si="9"/>
        <v>0</v>
      </c>
      <c r="H59" s="169"/>
      <c r="I59" s="169">
        <f t="shared" si="10"/>
        <v>0</v>
      </c>
      <c r="J59" s="169"/>
      <c r="K59" s="169">
        <f t="shared" si="11"/>
        <v>0</v>
      </c>
      <c r="L59" s="169">
        <v>21</v>
      </c>
      <c r="M59" s="169">
        <f t="shared" si="12"/>
        <v>0</v>
      </c>
      <c r="N59" s="161">
        <v>1.9199999999999998E-2</v>
      </c>
      <c r="O59" s="161">
        <f t="shared" si="13"/>
        <v>0.30624000000000001</v>
      </c>
      <c r="P59" s="161">
        <v>0</v>
      </c>
      <c r="Q59" s="161">
        <f t="shared" si="14"/>
        <v>0</v>
      </c>
      <c r="R59" s="161"/>
      <c r="S59" s="161"/>
      <c r="T59" s="162">
        <v>0</v>
      </c>
      <c r="U59" s="161">
        <f t="shared" si="15"/>
        <v>0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166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52">
        <v>41</v>
      </c>
      <c r="B60" s="158" t="s">
        <v>199</v>
      </c>
      <c r="C60" s="191" t="s">
        <v>200</v>
      </c>
      <c r="D60" s="160" t="s">
        <v>113</v>
      </c>
      <c r="E60" s="166">
        <v>6.5</v>
      </c>
      <c r="F60" s="168">
        <f t="shared" si="8"/>
        <v>0</v>
      </c>
      <c r="G60" s="169">
        <f t="shared" si="9"/>
        <v>0</v>
      </c>
      <c r="H60" s="169"/>
      <c r="I60" s="169">
        <f t="shared" si="10"/>
        <v>0</v>
      </c>
      <c r="J60" s="169"/>
      <c r="K60" s="169">
        <f t="shared" si="11"/>
        <v>0</v>
      </c>
      <c r="L60" s="169">
        <v>21</v>
      </c>
      <c r="M60" s="169">
        <f t="shared" si="12"/>
        <v>0</v>
      </c>
      <c r="N60" s="161">
        <v>3.5999999999999999E-3</v>
      </c>
      <c r="O60" s="161">
        <f t="shared" si="13"/>
        <v>2.3400000000000001E-2</v>
      </c>
      <c r="P60" s="161">
        <v>0</v>
      </c>
      <c r="Q60" s="161">
        <f t="shared" si="14"/>
        <v>0</v>
      </c>
      <c r="R60" s="161"/>
      <c r="S60" s="161"/>
      <c r="T60" s="162">
        <v>0</v>
      </c>
      <c r="U60" s="161">
        <f t="shared" si="15"/>
        <v>0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166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52">
        <v>42</v>
      </c>
      <c r="B61" s="158" t="s">
        <v>201</v>
      </c>
      <c r="C61" s="191" t="s">
        <v>202</v>
      </c>
      <c r="D61" s="160" t="s">
        <v>0</v>
      </c>
      <c r="E61" s="166">
        <v>20.679480000000002</v>
      </c>
      <c r="F61" s="168">
        <f t="shared" si="8"/>
        <v>0</v>
      </c>
      <c r="G61" s="169">
        <f t="shared" si="9"/>
        <v>0</v>
      </c>
      <c r="H61" s="169"/>
      <c r="I61" s="169">
        <f t="shared" si="10"/>
        <v>0</v>
      </c>
      <c r="J61" s="169"/>
      <c r="K61" s="169">
        <f t="shared" si="11"/>
        <v>0</v>
      </c>
      <c r="L61" s="169">
        <v>21</v>
      </c>
      <c r="M61" s="169">
        <f t="shared" si="12"/>
        <v>0</v>
      </c>
      <c r="N61" s="161">
        <v>0</v>
      </c>
      <c r="O61" s="161">
        <f t="shared" si="13"/>
        <v>0</v>
      </c>
      <c r="P61" s="161">
        <v>0</v>
      </c>
      <c r="Q61" s="161">
        <f t="shared" si="14"/>
        <v>0</v>
      </c>
      <c r="R61" s="161"/>
      <c r="S61" s="161"/>
      <c r="T61" s="162">
        <v>0</v>
      </c>
      <c r="U61" s="161">
        <f t="shared" si="15"/>
        <v>0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114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0.399999999999999" outlineLevel="1">
      <c r="A62" s="152">
        <v>43</v>
      </c>
      <c r="B62" s="158" t="s">
        <v>203</v>
      </c>
      <c r="C62" s="191" t="s">
        <v>204</v>
      </c>
      <c r="D62" s="160" t="s">
        <v>205</v>
      </c>
      <c r="E62" s="166">
        <v>32.15</v>
      </c>
      <c r="F62" s="168">
        <f t="shared" si="8"/>
        <v>0</v>
      </c>
      <c r="G62" s="169">
        <f t="shared" si="9"/>
        <v>0</v>
      </c>
      <c r="H62" s="169"/>
      <c r="I62" s="169">
        <f t="shared" si="10"/>
        <v>0</v>
      </c>
      <c r="J62" s="169"/>
      <c r="K62" s="169">
        <f t="shared" si="11"/>
        <v>0</v>
      </c>
      <c r="L62" s="169">
        <v>21</v>
      </c>
      <c r="M62" s="169">
        <f t="shared" si="12"/>
        <v>0</v>
      </c>
      <c r="N62" s="161">
        <v>8.0000000000000007E-5</v>
      </c>
      <c r="O62" s="161">
        <f t="shared" si="13"/>
        <v>2.5699999999999998E-3</v>
      </c>
      <c r="P62" s="161">
        <v>0</v>
      </c>
      <c r="Q62" s="161">
        <f t="shared" si="14"/>
        <v>0</v>
      </c>
      <c r="R62" s="161"/>
      <c r="S62" s="161"/>
      <c r="T62" s="162">
        <v>0.13719999999999999</v>
      </c>
      <c r="U62" s="161">
        <f t="shared" si="15"/>
        <v>4.41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114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53" t="s">
        <v>109</v>
      </c>
      <c r="B63" s="159" t="s">
        <v>76</v>
      </c>
      <c r="C63" s="192" t="s">
        <v>77</v>
      </c>
      <c r="D63" s="163"/>
      <c r="E63" s="167"/>
      <c r="F63" s="170"/>
      <c r="G63" s="170">
        <f>SUMIF(AE64:AE67,"&lt;&gt;NOR",G64:G67)</f>
        <v>0</v>
      </c>
      <c r="H63" s="170"/>
      <c r="I63" s="170">
        <f>SUM(I64:I67)</f>
        <v>0</v>
      </c>
      <c r="J63" s="170"/>
      <c r="K63" s="170">
        <f>SUM(K64:K67)</f>
        <v>0</v>
      </c>
      <c r="L63" s="170"/>
      <c r="M63" s="170">
        <f>SUM(M64:M67)</f>
        <v>0</v>
      </c>
      <c r="N63" s="164"/>
      <c r="O63" s="164">
        <f>SUM(O64:O67)</f>
        <v>1.44631</v>
      </c>
      <c r="P63" s="164"/>
      <c r="Q63" s="164">
        <f>SUM(Q64:Q67)</f>
        <v>0</v>
      </c>
      <c r="R63" s="164"/>
      <c r="S63" s="164"/>
      <c r="T63" s="165"/>
      <c r="U63" s="164">
        <f>SUM(U64:U67)</f>
        <v>89.82</v>
      </c>
      <c r="AE63" t="s">
        <v>110</v>
      </c>
    </row>
    <row r="64" spans="1:60" outlineLevel="1">
      <c r="A64" s="152">
        <v>44</v>
      </c>
      <c r="B64" s="158" t="s">
        <v>206</v>
      </c>
      <c r="C64" s="191" t="s">
        <v>207</v>
      </c>
      <c r="D64" s="160" t="s">
        <v>113</v>
      </c>
      <c r="E64" s="166">
        <v>73.56</v>
      </c>
      <c r="F64" s="168">
        <f>H64+J64</f>
        <v>0</v>
      </c>
      <c r="G64" s="169">
        <f>ROUND(E64*F64,2)</f>
        <v>0</v>
      </c>
      <c r="H64" s="169"/>
      <c r="I64" s="169">
        <f>ROUND(E64*H64,2)</f>
        <v>0</v>
      </c>
      <c r="J64" s="169"/>
      <c r="K64" s="169">
        <f>ROUND(E64*J64,2)</f>
        <v>0</v>
      </c>
      <c r="L64" s="169">
        <v>21</v>
      </c>
      <c r="M64" s="169">
        <f>G64*(1+L64/100)</f>
        <v>0</v>
      </c>
      <c r="N64" s="161">
        <v>0</v>
      </c>
      <c r="O64" s="161">
        <f>ROUND(E64*N64,5)</f>
        <v>0</v>
      </c>
      <c r="P64" s="161">
        <v>0</v>
      </c>
      <c r="Q64" s="161">
        <f>ROUND(E64*P64,5)</f>
        <v>0</v>
      </c>
      <c r="R64" s="161"/>
      <c r="S64" s="161"/>
      <c r="T64" s="162">
        <v>0.33</v>
      </c>
      <c r="U64" s="161">
        <f>ROUND(E64*T64,2)</f>
        <v>24.27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114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0.399999999999999" outlineLevel="1">
      <c r="A65" s="152">
        <v>45</v>
      </c>
      <c r="B65" s="158" t="s">
        <v>208</v>
      </c>
      <c r="C65" s="191" t="s">
        <v>209</v>
      </c>
      <c r="D65" s="160" t="s">
        <v>113</v>
      </c>
      <c r="E65" s="166">
        <v>61</v>
      </c>
      <c r="F65" s="168">
        <f>H65+J65</f>
        <v>0</v>
      </c>
      <c r="G65" s="169">
        <f>ROUND(E65*F65,2)</f>
        <v>0</v>
      </c>
      <c r="H65" s="169"/>
      <c r="I65" s="169">
        <f>ROUND(E65*H65,2)</f>
        <v>0</v>
      </c>
      <c r="J65" s="169"/>
      <c r="K65" s="169">
        <f>ROUND(E65*J65,2)</f>
        <v>0</v>
      </c>
      <c r="L65" s="169">
        <v>21</v>
      </c>
      <c r="M65" s="169">
        <f>G65*(1+L65/100)</f>
        <v>0</v>
      </c>
      <c r="N65" s="161">
        <v>4.5100000000000001E-3</v>
      </c>
      <c r="O65" s="161">
        <f>ROUND(E65*N65,5)</f>
        <v>0.27511000000000002</v>
      </c>
      <c r="P65" s="161">
        <v>0</v>
      </c>
      <c r="Q65" s="161">
        <f>ROUND(E65*P65,5)</f>
        <v>0</v>
      </c>
      <c r="R65" s="161"/>
      <c r="S65" s="161"/>
      <c r="T65" s="162">
        <v>1.0746</v>
      </c>
      <c r="U65" s="161">
        <f>ROUND(E65*T65,2)</f>
        <v>65.55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114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52">
        <v>46</v>
      </c>
      <c r="B66" s="158" t="s">
        <v>210</v>
      </c>
      <c r="C66" s="191" t="s">
        <v>211</v>
      </c>
      <c r="D66" s="160" t="s">
        <v>113</v>
      </c>
      <c r="E66" s="166">
        <v>61</v>
      </c>
      <c r="F66" s="168">
        <f>H66+J66</f>
        <v>0</v>
      </c>
      <c r="G66" s="169">
        <f>ROUND(E66*F66,2)</f>
        <v>0</v>
      </c>
      <c r="H66" s="169"/>
      <c r="I66" s="169">
        <f>ROUND(E66*H66,2)</f>
        <v>0</v>
      </c>
      <c r="J66" s="169"/>
      <c r="K66" s="169">
        <f>ROUND(E66*J66,2)</f>
        <v>0</v>
      </c>
      <c r="L66" s="169">
        <v>21</v>
      </c>
      <c r="M66" s="169">
        <f>G66*(1+L66/100)</f>
        <v>0</v>
      </c>
      <c r="N66" s="161">
        <v>1.9199999999999998E-2</v>
      </c>
      <c r="O66" s="161">
        <f>ROUND(E66*N66,5)</f>
        <v>1.1712</v>
      </c>
      <c r="P66" s="161">
        <v>0</v>
      </c>
      <c r="Q66" s="161">
        <f>ROUND(E66*P66,5)</f>
        <v>0</v>
      </c>
      <c r="R66" s="161"/>
      <c r="S66" s="161"/>
      <c r="T66" s="162">
        <v>0</v>
      </c>
      <c r="U66" s="161">
        <f>ROUND(E66*T66,2)</f>
        <v>0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166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2">
        <v>47</v>
      </c>
      <c r="B67" s="158" t="s">
        <v>212</v>
      </c>
      <c r="C67" s="191" t="s">
        <v>213</v>
      </c>
      <c r="D67" s="160" t="s">
        <v>0</v>
      </c>
      <c r="E67" s="166">
        <v>88.881360000000001</v>
      </c>
      <c r="F67" s="168">
        <f>H67+J67</f>
        <v>0</v>
      </c>
      <c r="G67" s="169">
        <f>ROUND(E67*F67,2)</f>
        <v>0</v>
      </c>
      <c r="H67" s="169"/>
      <c r="I67" s="169">
        <f>ROUND(E67*H67,2)</f>
        <v>0</v>
      </c>
      <c r="J67" s="169"/>
      <c r="K67" s="169">
        <f>ROUND(E67*J67,2)</f>
        <v>0</v>
      </c>
      <c r="L67" s="169">
        <v>21</v>
      </c>
      <c r="M67" s="169">
        <f>G67*(1+L67/100)</f>
        <v>0</v>
      </c>
      <c r="N67" s="161">
        <v>0</v>
      </c>
      <c r="O67" s="161">
        <f>ROUND(E67*N67,5)</f>
        <v>0</v>
      </c>
      <c r="P67" s="161">
        <v>0</v>
      </c>
      <c r="Q67" s="161">
        <f>ROUND(E67*P67,5)</f>
        <v>0</v>
      </c>
      <c r="R67" s="161"/>
      <c r="S67" s="161"/>
      <c r="T67" s="162">
        <v>0</v>
      </c>
      <c r="U67" s="161">
        <f>ROUND(E67*T67,2)</f>
        <v>0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114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>
      <c r="A68" s="153" t="s">
        <v>109</v>
      </c>
      <c r="B68" s="159" t="s">
        <v>78</v>
      </c>
      <c r="C68" s="192" t="s">
        <v>79</v>
      </c>
      <c r="D68" s="163"/>
      <c r="E68" s="167"/>
      <c r="F68" s="170"/>
      <c r="G68" s="170">
        <f>SUMIF(AE69:AE70,"&lt;&gt;NOR",G69:G70)</f>
        <v>0</v>
      </c>
      <c r="H68" s="170"/>
      <c r="I68" s="170">
        <f>SUM(I69:I70)</f>
        <v>0</v>
      </c>
      <c r="J68" s="170"/>
      <c r="K68" s="170">
        <f>SUM(K69:K70)</f>
        <v>0</v>
      </c>
      <c r="L68" s="170"/>
      <c r="M68" s="170">
        <f>SUM(M69:M70)</f>
        <v>0</v>
      </c>
      <c r="N68" s="164"/>
      <c r="O68" s="164">
        <f>SUM(O69:O70)</f>
        <v>6.6699999999999997E-3</v>
      </c>
      <c r="P68" s="164"/>
      <c r="Q68" s="164">
        <f>SUM(Q69:Q70)</f>
        <v>0</v>
      </c>
      <c r="R68" s="164"/>
      <c r="S68" s="164"/>
      <c r="T68" s="165"/>
      <c r="U68" s="164">
        <f>SUM(U69:U70)</f>
        <v>2.4899999999999998</v>
      </c>
      <c r="AE68" t="s">
        <v>110</v>
      </c>
    </row>
    <row r="69" spans="1:60" outlineLevel="1">
      <c r="A69" s="152">
        <v>48</v>
      </c>
      <c r="B69" s="158" t="s">
        <v>214</v>
      </c>
      <c r="C69" s="191" t="s">
        <v>215</v>
      </c>
      <c r="D69" s="160" t="s">
        <v>113</v>
      </c>
      <c r="E69" s="166">
        <v>18.5</v>
      </c>
      <c r="F69" s="168">
        <f>H69+J69</f>
        <v>0</v>
      </c>
      <c r="G69" s="169">
        <f>ROUND(E69*F69,2)</f>
        <v>0</v>
      </c>
      <c r="H69" s="169"/>
      <c r="I69" s="169">
        <f>ROUND(E69*H69,2)</f>
        <v>0</v>
      </c>
      <c r="J69" s="169"/>
      <c r="K69" s="169">
        <f>ROUND(E69*J69,2)</f>
        <v>0</v>
      </c>
      <c r="L69" s="169">
        <v>21</v>
      </c>
      <c r="M69" s="169">
        <f>G69*(1+L69/100)</f>
        <v>0</v>
      </c>
      <c r="N69" s="161">
        <v>6.9999999999999994E-5</v>
      </c>
      <c r="O69" s="161">
        <f>ROUND(E69*N69,5)</f>
        <v>1.2999999999999999E-3</v>
      </c>
      <c r="P69" s="161">
        <v>0</v>
      </c>
      <c r="Q69" s="161">
        <f>ROUND(E69*P69,5)</f>
        <v>0</v>
      </c>
      <c r="R69" s="161"/>
      <c r="S69" s="161"/>
      <c r="T69" s="162">
        <v>3.2480000000000002E-2</v>
      </c>
      <c r="U69" s="161">
        <f>ROUND(E69*T69,2)</f>
        <v>0.6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114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52">
        <v>49</v>
      </c>
      <c r="B70" s="158" t="s">
        <v>216</v>
      </c>
      <c r="C70" s="191" t="s">
        <v>217</v>
      </c>
      <c r="D70" s="160" t="s">
        <v>113</v>
      </c>
      <c r="E70" s="166">
        <v>18.5</v>
      </c>
      <c r="F70" s="168">
        <f>H70+J70</f>
        <v>0</v>
      </c>
      <c r="G70" s="169">
        <f>ROUND(E70*F70,2)</f>
        <v>0</v>
      </c>
      <c r="H70" s="169"/>
      <c r="I70" s="169">
        <f>ROUND(E70*H70,2)</f>
        <v>0</v>
      </c>
      <c r="J70" s="169"/>
      <c r="K70" s="169">
        <f>ROUND(E70*J70,2)</f>
        <v>0</v>
      </c>
      <c r="L70" s="169">
        <v>21</v>
      </c>
      <c r="M70" s="169">
        <f>G70*(1+L70/100)</f>
        <v>0</v>
      </c>
      <c r="N70" s="161">
        <v>2.9E-4</v>
      </c>
      <c r="O70" s="161">
        <f>ROUND(E70*N70,5)</f>
        <v>5.3699999999999998E-3</v>
      </c>
      <c r="P70" s="161">
        <v>0</v>
      </c>
      <c r="Q70" s="161">
        <f>ROUND(E70*P70,5)</f>
        <v>0</v>
      </c>
      <c r="R70" s="161"/>
      <c r="S70" s="161"/>
      <c r="T70" s="162">
        <v>0.10191</v>
      </c>
      <c r="U70" s="161">
        <f>ROUND(E70*T70,2)</f>
        <v>1.89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114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>
      <c r="A71" s="153" t="s">
        <v>109</v>
      </c>
      <c r="B71" s="159" t="s">
        <v>80</v>
      </c>
      <c r="C71" s="192" t="s">
        <v>81</v>
      </c>
      <c r="D71" s="163"/>
      <c r="E71" s="167"/>
      <c r="F71" s="170"/>
      <c r="G71" s="170">
        <f>SUMIF(AE72:AE77,"&lt;&gt;NOR",G72:G77)</f>
        <v>0</v>
      </c>
      <c r="H71" s="170"/>
      <c r="I71" s="170">
        <f>SUM(I72:I77)</f>
        <v>0</v>
      </c>
      <c r="J71" s="170"/>
      <c r="K71" s="170">
        <f>SUM(K72:K77)</f>
        <v>0</v>
      </c>
      <c r="L71" s="170"/>
      <c r="M71" s="170">
        <f>SUM(M72:M77)</f>
        <v>0</v>
      </c>
      <c r="N71" s="164"/>
      <c r="O71" s="164">
        <f>SUM(O72:O77)</f>
        <v>0</v>
      </c>
      <c r="P71" s="164"/>
      <c r="Q71" s="164">
        <f>SUM(Q72:Q77)</f>
        <v>0</v>
      </c>
      <c r="R71" s="164"/>
      <c r="S71" s="164"/>
      <c r="T71" s="165"/>
      <c r="U71" s="164">
        <f>SUM(U72:U77)</f>
        <v>13.67</v>
      </c>
      <c r="AE71" t="s">
        <v>110</v>
      </c>
    </row>
    <row r="72" spans="1:60" outlineLevel="1">
      <c r="A72" s="152">
        <v>50</v>
      </c>
      <c r="B72" s="158" t="s">
        <v>218</v>
      </c>
      <c r="C72" s="191" t="s">
        <v>219</v>
      </c>
      <c r="D72" s="160" t="s">
        <v>150</v>
      </c>
      <c r="E72" s="166">
        <v>5.4</v>
      </c>
      <c r="F72" s="168">
        <f t="shared" ref="F72:F77" si="16">H72+J72</f>
        <v>0</v>
      </c>
      <c r="G72" s="169">
        <f t="shared" ref="G72:G77" si="17">ROUND(E72*F72,2)</f>
        <v>0</v>
      </c>
      <c r="H72" s="169"/>
      <c r="I72" s="169">
        <f t="shared" ref="I72:I77" si="18">ROUND(E72*H72,2)</f>
        <v>0</v>
      </c>
      <c r="J72" s="169"/>
      <c r="K72" s="169">
        <f t="shared" ref="K72:K77" si="19">ROUND(E72*J72,2)</f>
        <v>0</v>
      </c>
      <c r="L72" s="169">
        <v>21</v>
      </c>
      <c r="M72" s="169">
        <f t="shared" ref="M72:M77" si="20">G72*(1+L72/100)</f>
        <v>0</v>
      </c>
      <c r="N72" s="161">
        <v>0</v>
      </c>
      <c r="O72" s="161">
        <f t="shared" ref="O72:O77" si="21">ROUND(E72*N72,5)</f>
        <v>0</v>
      </c>
      <c r="P72" s="161">
        <v>0</v>
      </c>
      <c r="Q72" s="161">
        <f t="shared" ref="Q72:Q77" si="22">ROUND(E72*P72,5)</f>
        <v>0</v>
      </c>
      <c r="R72" s="161"/>
      <c r="S72" s="161"/>
      <c r="T72" s="162">
        <v>0.16400000000000001</v>
      </c>
      <c r="U72" s="161">
        <f t="shared" ref="U72:U77" si="23">ROUND(E72*T72,2)</f>
        <v>0.89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114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52">
        <v>51</v>
      </c>
      <c r="B73" s="158" t="s">
        <v>220</v>
      </c>
      <c r="C73" s="191" t="s">
        <v>221</v>
      </c>
      <c r="D73" s="160" t="s">
        <v>150</v>
      </c>
      <c r="E73" s="166">
        <v>5.4</v>
      </c>
      <c r="F73" s="168">
        <f t="shared" si="16"/>
        <v>0</v>
      </c>
      <c r="G73" s="169">
        <f t="shared" si="17"/>
        <v>0</v>
      </c>
      <c r="H73" s="169"/>
      <c r="I73" s="169">
        <f t="shared" si="18"/>
        <v>0</v>
      </c>
      <c r="J73" s="169"/>
      <c r="K73" s="169">
        <f t="shared" si="19"/>
        <v>0</v>
      </c>
      <c r="L73" s="169">
        <v>21</v>
      </c>
      <c r="M73" s="169">
        <f t="shared" si="20"/>
        <v>0</v>
      </c>
      <c r="N73" s="161">
        <v>0</v>
      </c>
      <c r="O73" s="161">
        <f t="shared" si="21"/>
        <v>0</v>
      </c>
      <c r="P73" s="161">
        <v>0</v>
      </c>
      <c r="Q73" s="161">
        <f t="shared" si="22"/>
        <v>0</v>
      </c>
      <c r="R73" s="161"/>
      <c r="S73" s="161"/>
      <c r="T73" s="162">
        <v>0.93300000000000005</v>
      </c>
      <c r="U73" s="161">
        <f t="shared" si="23"/>
        <v>5.04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114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52">
        <v>52</v>
      </c>
      <c r="B74" s="158" t="s">
        <v>222</v>
      </c>
      <c r="C74" s="191" t="s">
        <v>223</v>
      </c>
      <c r="D74" s="160" t="s">
        <v>150</v>
      </c>
      <c r="E74" s="166">
        <v>5.4</v>
      </c>
      <c r="F74" s="168">
        <f t="shared" si="16"/>
        <v>0</v>
      </c>
      <c r="G74" s="169">
        <f t="shared" si="17"/>
        <v>0</v>
      </c>
      <c r="H74" s="169"/>
      <c r="I74" s="169">
        <f t="shared" si="18"/>
        <v>0</v>
      </c>
      <c r="J74" s="169"/>
      <c r="K74" s="169">
        <f t="shared" si="19"/>
        <v>0</v>
      </c>
      <c r="L74" s="169">
        <v>21</v>
      </c>
      <c r="M74" s="169">
        <f t="shared" si="20"/>
        <v>0</v>
      </c>
      <c r="N74" s="161">
        <v>0</v>
      </c>
      <c r="O74" s="161">
        <f t="shared" si="21"/>
        <v>0</v>
      </c>
      <c r="P74" s="161">
        <v>0</v>
      </c>
      <c r="Q74" s="161">
        <f t="shared" si="22"/>
        <v>0</v>
      </c>
      <c r="R74" s="161"/>
      <c r="S74" s="161"/>
      <c r="T74" s="162">
        <v>0.49</v>
      </c>
      <c r="U74" s="161">
        <f t="shared" si="23"/>
        <v>2.65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114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52">
        <v>53</v>
      </c>
      <c r="B75" s="158" t="s">
        <v>224</v>
      </c>
      <c r="C75" s="191" t="s">
        <v>225</v>
      </c>
      <c r="D75" s="160" t="s">
        <v>150</v>
      </c>
      <c r="E75" s="166">
        <v>10.8</v>
      </c>
      <c r="F75" s="168">
        <f t="shared" si="16"/>
        <v>0</v>
      </c>
      <c r="G75" s="169">
        <f t="shared" si="17"/>
        <v>0</v>
      </c>
      <c r="H75" s="169"/>
      <c r="I75" s="169">
        <f t="shared" si="18"/>
        <v>0</v>
      </c>
      <c r="J75" s="169"/>
      <c r="K75" s="169">
        <f t="shared" si="19"/>
        <v>0</v>
      </c>
      <c r="L75" s="169">
        <v>21</v>
      </c>
      <c r="M75" s="169">
        <f t="shared" si="20"/>
        <v>0</v>
      </c>
      <c r="N75" s="161">
        <v>0</v>
      </c>
      <c r="O75" s="161">
        <f t="shared" si="21"/>
        <v>0</v>
      </c>
      <c r="P75" s="161">
        <v>0</v>
      </c>
      <c r="Q75" s="161">
        <f t="shared" si="22"/>
        <v>0</v>
      </c>
      <c r="R75" s="161"/>
      <c r="S75" s="161"/>
      <c r="T75" s="162">
        <v>0</v>
      </c>
      <c r="U75" s="161">
        <f t="shared" si="23"/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114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52">
        <v>54</v>
      </c>
      <c r="B76" s="158" t="s">
        <v>226</v>
      </c>
      <c r="C76" s="191" t="s">
        <v>227</v>
      </c>
      <c r="D76" s="160" t="s">
        <v>150</v>
      </c>
      <c r="E76" s="166">
        <v>5.4</v>
      </c>
      <c r="F76" s="168">
        <f t="shared" si="16"/>
        <v>0</v>
      </c>
      <c r="G76" s="169">
        <f t="shared" si="17"/>
        <v>0</v>
      </c>
      <c r="H76" s="169"/>
      <c r="I76" s="169">
        <f t="shared" si="18"/>
        <v>0</v>
      </c>
      <c r="J76" s="169"/>
      <c r="K76" s="169">
        <f t="shared" si="19"/>
        <v>0</v>
      </c>
      <c r="L76" s="169">
        <v>21</v>
      </c>
      <c r="M76" s="169">
        <f t="shared" si="20"/>
        <v>0</v>
      </c>
      <c r="N76" s="161">
        <v>0</v>
      </c>
      <c r="O76" s="161">
        <f t="shared" si="21"/>
        <v>0</v>
      </c>
      <c r="P76" s="161">
        <v>0</v>
      </c>
      <c r="Q76" s="161">
        <f t="shared" si="22"/>
        <v>0</v>
      </c>
      <c r="R76" s="161"/>
      <c r="S76" s="161"/>
      <c r="T76" s="162">
        <v>0.94199999999999995</v>
      </c>
      <c r="U76" s="161">
        <f t="shared" si="23"/>
        <v>5.09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114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52">
        <v>55</v>
      </c>
      <c r="B77" s="158" t="s">
        <v>228</v>
      </c>
      <c r="C77" s="191" t="s">
        <v>229</v>
      </c>
      <c r="D77" s="160" t="s">
        <v>150</v>
      </c>
      <c r="E77" s="166">
        <v>5.4</v>
      </c>
      <c r="F77" s="168">
        <f t="shared" si="16"/>
        <v>0</v>
      </c>
      <c r="G77" s="169">
        <f t="shared" si="17"/>
        <v>0</v>
      </c>
      <c r="H77" s="169"/>
      <c r="I77" s="169">
        <f t="shared" si="18"/>
        <v>0</v>
      </c>
      <c r="J77" s="169"/>
      <c r="K77" s="169">
        <f t="shared" si="19"/>
        <v>0</v>
      </c>
      <c r="L77" s="169">
        <v>21</v>
      </c>
      <c r="M77" s="169">
        <f t="shared" si="20"/>
        <v>0</v>
      </c>
      <c r="N77" s="161">
        <v>0</v>
      </c>
      <c r="O77" s="161">
        <f t="shared" si="21"/>
        <v>0</v>
      </c>
      <c r="P77" s="161">
        <v>0</v>
      </c>
      <c r="Q77" s="161">
        <f t="shared" si="22"/>
        <v>0</v>
      </c>
      <c r="R77" s="161"/>
      <c r="S77" s="161"/>
      <c r="T77" s="162">
        <v>0</v>
      </c>
      <c r="U77" s="161">
        <f t="shared" si="23"/>
        <v>0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114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>
      <c r="A78" s="153" t="s">
        <v>109</v>
      </c>
      <c r="B78" s="159" t="s">
        <v>82</v>
      </c>
      <c r="C78" s="192" t="s">
        <v>27</v>
      </c>
      <c r="D78" s="163"/>
      <c r="E78" s="167"/>
      <c r="F78" s="170"/>
      <c r="G78" s="170">
        <f>SUMIF(AE79:AE79,"&lt;&gt;NOR",G79:G79)</f>
        <v>0</v>
      </c>
      <c r="H78" s="170"/>
      <c r="I78" s="170">
        <f>SUM(I79:I79)</f>
        <v>0</v>
      </c>
      <c r="J78" s="170"/>
      <c r="K78" s="170">
        <f>SUM(K79:K79)</f>
        <v>0</v>
      </c>
      <c r="L78" s="170"/>
      <c r="M78" s="170">
        <f>SUM(M79:M79)</f>
        <v>0</v>
      </c>
      <c r="N78" s="164"/>
      <c r="O78" s="164">
        <f>SUM(O79:O79)</f>
        <v>0</v>
      </c>
      <c r="P78" s="164"/>
      <c r="Q78" s="164">
        <f>SUM(Q79:Q79)</f>
        <v>0</v>
      </c>
      <c r="R78" s="164"/>
      <c r="S78" s="164"/>
      <c r="T78" s="165"/>
      <c r="U78" s="164">
        <f>SUM(U79:U79)</f>
        <v>0</v>
      </c>
      <c r="AE78" t="s">
        <v>110</v>
      </c>
    </row>
    <row r="79" spans="1:60" ht="20.399999999999999" outlineLevel="1">
      <c r="A79" s="152">
        <v>56</v>
      </c>
      <c r="B79" s="158" t="s">
        <v>230</v>
      </c>
      <c r="C79" s="191" t="s">
        <v>231</v>
      </c>
      <c r="D79" s="160" t="s">
        <v>232</v>
      </c>
      <c r="E79" s="166">
        <v>1</v>
      </c>
      <c r="F79" s="168">
        <f>H79+J79</f>
        <v>0</v>
      </c>
      <c r="G79" s="169">
        <f>ROUND(E79*F79,2)</f>
        <v>0</v>
      </c>
      <c r="H79" s="169"/>
      <c r="I79" s="169">
        <f>ROUND(E79*H79,2)</f>
        <v>0</v>
      </c>
      <c r="J79" s="169"/>
      <c r="K79" s="169">
        <f>ROUND(E79*J79,2)</f>
        <v>0</v>
      </c>
      <c r="L79" s="169">
        <v>21</v>
      </c>
      <c r="M79" s="169">
        <f>G79*(1+L79/100)</f>
        <v>0</v>
      </c>
      <c r="N79" s="161">
        <v>0</v>
      </c>
      <c r="O79" s="161">
        <f>ROUND(E79*N79,5)</f>
        <v>0</v>
      </c>
      <c r="P79" s="161">
        <v>0</v>
      </c>
      <c r="Q79" s="161">
        <f>ROUND(E79*P79,5)</f>
        <v>0</v>
      </c>
      <c r="R79" s="161"/>
      <c r="S79" s="161"/>
      <c r="T79" s="162">
        <v>0</v>
      </c>
      <c r="U79" s="161">
        <f>ROUND(E79*T79,2)</f>
        <v>0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114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>
      <c r="A80" s="153" t="s">
        <v>109</v>
      </c>
      <c r="B80" s="159" t="s">
        <v>83</v>
      </c>
      <c r="C80" s="192" t="s">
        <v>26</v>
      </c>
      <c r="D80" s="163"/>
      <c r="E80" s="167"/>
      <c r="F80" s="170"/>
      <c r="G80" s="170">
        <f>SUMIF(AE81:AE87,"&lt;&gt;NOR",G81:G87)</f>
        <v>0</v>
      </c>
      <c r="H80" s="170"/>
      <c r="I80" s="170">
        <f>SUM(I81:I87)</f>
        <v>0</v>
      </c>
      <c r="J80" s="170"/>
      <c r="K80" s="170">
        <f>SUM(K81:K87)</f>
        <v>0</v>
      </c>
      <c r="L80" s="170"/>
      <c r="M80" s="170">
        <f>SUM(M81:M87)</f>
        <v>0</v>
      </c>
      <c r="N80" s="164"/>
      <c r="O80" s="164">
        <f>SUM(O81:O87)</f>
        <v>0</v>
      </c>
      <c r="P80" s="164"/>
      <c r="Q80" s="164">
        <f>SUM(Q81:Q87)</f>
        <v>0</v>
      </c>
      <c r="R80" s="164"/>
      <c r="S80" s="164"/>
      <c r="T80" s="165"/>
      <c r="U80" s="164">
        <f>SUM(U81:U87)</f>
        <v>20</v>
      </c>
      <c r="AE80" t="s">
        <v>110</v>
      </c>
    </row>
    <row r="81" spans="1:60" outlineLevel="1">
      <c r="A81" s="152">
        <v>57</v>
      </c>
      <c r="B81" s="158" t="s">
        <v>233</v>
      </c>
      <c r="C81" s="191" t="s">
        <v>234</v>
      </c>
      <c r="D81" s="160" t="s">
        <v>232</v>
      </c>
      <c r="E81" s="166">
        <v>1</v>
      </c>
      <c r="F81" s="168">
        <f t="shared" ref="F81:F87" si="24">H81+J81</f>
        <v>0</v>
      </c>
      <c r="G81" s="169">
        <f t="shared" ref="G81:G87" si="25">ROUND(E81*F81,2)</f>
        <v>0</v>
      </c>
      <c r="H81" s="169"/>
      <c r="I81" s="169">
        <f t="shared" ref="I81:I87" si="26">ROUND(E81*H81,2)</f>
        <v>0</v>
      </c>
      <c r="J81" s="169"/>
      <c r="K81" s="169">
        <f t="shared" ref="K81:K87" si="27">ROUND(E81*J81,2)</f>
        <v>0</v>
      </c>
      <c r="L81" s="169">
        <v>21</v>
      </c>
      <c r="M81" s="169">
        <f t="shared" ref="M81:M87" si="28">G81*(1+L81/100)</f>
        <v>0</v>
      </c>
      <c r="N81" s="161">
        <v>0</v>
      </c>
      <c r="O81" s="161">
        <f t="shared" ref="O81:O87" si="29">ROUND(E81*N81,5)</f>
        <v>0</v>
      </c>
      <c r="P81" s="161">
        <v>0</v>
      </c>
      <c r="Q81" s="161">
        <f t="shared" ref="Q81:Q87" si="30">ROUND(E81*P81,5)</f>
        <v>0</v>
      </c>
      <c r="R81" s="161"/>
      <c r="S81" s="161"/>
      <c r="T81" s="162">
        <v>0</v>
      </c>
      <c r="U81" s="161">
        <f t="shared" ref="U81:U87" si="31">ROUND(E81*T81,2)</f>
        <v>0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114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52">
        <v>58</v>
      </c>
      <c r="B82" s="158" t="s">
        <v>235</v>
      </c>
      <c r="C82" s="191" t="s">
        <v>236</v>
      </c>
      <c r="D82" s="160" t="s">
        <v>232</v>
      </c>
      <c r="E82" s="166">
        <v>1</v>
      </c>
      <c r="F82" s="168">
        <f t="shared" si="24"/>
        <v>0</v>
      </c>
      <c r="G82" s="169">
        <f t="shared" si="25"/>
        <v>0</v>
      </c>
      <c r="H82" s="169"/>
      <c r="I82" s="169">
        <f t="shared" si="26"/>
        <v>0</v>
      </c>
      <c r="J82" s="169"/>
      <c r="K82" s="169">
        <f t="shared" si="27"/>
        <v>0</v>
      </c>
      <c r="L82" s="169">
        <v>21</v>
      </c>
      <c r="M82" s="169">
        <f t="shared" si="28"/>
        <v>0</v>
      </c>
      <c r="N82" s="161">
        <v>0</v>
      </c>
      <c r="O82" s="161">
        <f t="shared" si="29"/>
        <v>0</v>
      </c>
      <c r="P82" s="161">
        <v>0</v>
      </c>
      <c r="Q82" s="161">
        <f t="shared" si="30"/>
        <v>0</v>
      </c>
      <c r="R82" s="161"/>
      <c r="S82" s="161"/>
      <c r="T82" s="162">
        <v>0</v>
      </c>
      <c r="U82" s="161">
        <f t="shared" si="31"/>
        <v>0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114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52">
        <v>59</v>
      </c>
      <c r="B83" s="158" t="s">
        <v>237</v>
      </c>
      <c r="C83" s="191" t="s">
        <v>238</v>
      </c>
      <c r="D83" s="160" t="s">
        <v>232</v>
      </c>
      <c r="E83" s="166">
        <v>1</v>
      </c>
      <c r="F83" s="168">
        <f t="shared" si="24"/>
        <v>0</v>
      </c>
      <c r="G83" s="169">
        <f t="shared" si="25"/>
        <v>0</v>
      </c>
      <c r="H83" s="169"/>
      <c r="I83" s="169">
        <f t="shared" si="26"/>
        <v>0</v>
      </c>
      <c r="J83" s="169"/>
      <c r="K83" s="169">
        <f t="shared" si="27"/>
        <v>0</v>
      </c>
      <c r="L83" s="169">
        <v>21</v>
      </c>
      <c r="M83" s="169">
        <f t="shared" si="28"/>
        <v>0</v>
      </c>
      <c r="N83" s="161">
        <v>0</v>
      </c>
      <c r="O83" s="161">
        <f t="shared" si="29"/>
        <v>0</v>
      </c>
      <c r="P83" s="161">
        <v>0</v>
      </c>
      <c r="Q83" s="161">
        <f t="shared" si="30"/>
        <v>0</v>
      </c>
      <c r="R83" s="161"/>
      <c r="S83" s="161"/>
      <c r="T83" s="162">
        <v>0</v>
      </c>
      <c r="U83" s="161">
        <f t="shared" si="31"/>
        <v>0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114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52">
        <v>60</v>
      </c>
      <c r="B84" s="158" t="s">
        <v>239</v>
      </c>
      <c r="C84" s="191" t="s">
        <v>240</v>
      </c>
      <c r="D84" s="160" t="s">
        <v>232</v>
      </c>
      <c r="E84" s="166">
        <v>1</v>
      </c>
      <c r="F84" s="168">
        <f t="shared" si="24"/>
        <v>0</v>
      </c>
      <c r="G84" s="169">
        <f t="shared" si="25"/>
        <v>0</v>
      </c>
      <c r="H84" s="169"/>
      <c r="I84" s="169">
        <f t="shared" si="26"/>
        <v>0</v>
      </c>
      <c r="J84" s="169"/>
      <c r="K84" s="169">
        <f t="shared" si="27"/>
        <v>0</v>
      </c>
      <c r="L84" s="169">
        <v>21</v>
      </c>
      <c r="M84" s="169">
        <f t="shared" si="28"/>
        <v>0</v>
      </c>
      <c r="N84" s="161">
        <v>0</v>
      </c>
      <c r="O84" s="161">
        <f t="shared" si="29"/>
        <v>0</v>
      </c>
      <c r="P84" s="161">
        <v>0</v>
      </c>
      <c r="Q84" s="161">
        <f t="shared" si="30"/>
        <v>0</v>
      </c>
      <c r="R84" s="161"/>
      <c r="S84" s="161"/>
      <c r="T84" s="162">
        <v>0</v>
      </c>
      <c r="U84" s="161">
        <f t="shared" si="31"/>
        <v>0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114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52">
        <v>61</v>
      </c>
      <c r="B85" s="158" t="s">
        <v>241</v>
      </c>
      <c r="C85" s="191" t="s">
        <v>242</v>
      </c>
      <c r="D85" s="160" t="s">
        <v>232</v>
      </c>
      <c r="E85" s="166">
        <v>1</v>
      </c>
      <c r="F85" s="168">
        <f t="shared" si="24"/>
        <v>0</v>
      </c>
      <c r="G85" s="169">
        <f t="shared" si="25"/>
        <v>0</v>
      </c>
      <c r="H85" s="169"/>
      <c r="I85" s="169">
        <f t="shared" si="26"/>
        <v>0</v>
      </c>
      <c r="J85" s="169"/>
      <c r="K85" s="169">
        <f t="shared" si="27"/>
        <v>0</v>
      </c>
      <c r="L85" s="169">
        <v>21</v>
      </c>
      <c r="M85" s="169">
        <f t="shared" si="28"/>
        <v>0</v>
      </c>
      <c r="N85" s="161">
        <v>0</v>
      </c>
      <c r="O85" s="161">
        <f t="shared" si="29"/>
        <v>0</v>
      </c>
      <c r="P85" s="161">
        <v>0</v>
      </c>
      <c r="Q85" s="161">
        <f t="shared" si="30"/>
        <v>0</v>
      </c>
      <c r="R85" s="161"/>
      <c r="S85" s="161"/>
      <c r="T85" s="162">
        <v>0</v>
      </c>
      <c r="U85" s="161">
        <f t="shared" si="31"/>
        <v>0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114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2">
        <v>62</v>
      </c>
      <c r="B86" s="158" t="s">
        <v>243</v>
      </c>
      <c r="C86" s="191" t="s">
        <v>244</v>
      </c>
      <c r="D86" s="160" t="s">
        <v>232</v>
      </c>
      <c r="E86" s="166">
        <v>1</v>
      </c>
      <c r="F86" s="168">
        <f t="shared" si="24"/>
        <v>0</v>
      </c>
      <c r="G86" s="169">
        <f t="shared" si="25"/>
        <v>0</v>
      </c>
      <c r="H86" s="169"/>
      <c r="I86" s="169">
        <f t="shared" si="26"/>
        <v>0</v>
      </c>
      <c r="J86" s="169"/>
      <c r="K86" s="169">
        <f t="shared" si="27"/>
        <v>0</v>
      </c>
      <c r="L86" s="169">
        <v>21</v>
      </c>
      <c r="M86" s="169">
        <f t="shared" si="28"/>
        <v>0</v>
      </c>
      <c r="N86" s="161">
        <v>0</v>
      </c>
      <c r="O86" s="161">
        <f t="shared" si="29"/>
        <v>0</v>
      </c>
      <c r="P86" s="161">
        <v>0</v>
      </c>
      <c r="Q86" s="161">
        <f t="shared" si="30"/>
        <v>0</v>
      </c>
      <c r="R86" s="161"/>
      <c r="S86" s="161"/>
      <c r="T86" s="162">
        <v>0</v>
      </c>
      <c r="U86" s="161">
        <f t="shared" si="31"/>
        <v>0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114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>
      <c r="A87" s="179">
        <v>63</v>
      </c>
      <c r="B87" s="180" t="s">
        <v>245</v>
      </c>
      <c r="C87" s="193" t="s">
        <v>246</v>
      </c>
      <c r="D87" s="181" t="s">
        <v>247</v>
      </c>
      <c r="E87" s="182">
        <v>20</v>
      </c>
      <c r="F87" s="183">
        <f t="shared" si="24"/>
        <v>0</v>
      </c>
      <c r="G87" s="184">
        <f t="shared" si="25"/>
        <v>0</v>
      </c>
      <c r="H87" s="184"/>
      <c r="I87" s="184">
        <f t="shared" si="26"/>
        <v>0</v>
      </c>
      <c r="J87" s="184"/>
      <c r="K87" s="184">
        <f t="shared" si="27"/>
        <v>0</v>
      </c>
      <c r="L87" s="184">
        <v>21</v>
      </c>
      <c r="M87" s="184">
        <f t="shared" si="28"/>
        <v>0</v>
      </c>
      <c r="N87" s="185">
        <v>0</v>
      </c>
      <c r="O87" s="185">
        <f t="shared" si="29"/>
        <v>0</v>
      </c>
      <c r="P87" s="185">
        <v>0</v>
      </c>
      <c r="Q87" s="185">
        <f t="shared" si="30"/>
        <v>0</v>
      </c>
      <c r="R87" s="185"/>
      <c r="S87" s="185"/>
      <c r="T87" s="186">
        <v>1</v>
      </c>
      <c r="U87" s="185">
        <f t="shared" si="31"/>
        <v>20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114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>
      <c r="A88" s="6"/>
      <c r="B88" s="7" t="s">
        <v>248</v>
      </c>
      <c r="C88" s="194" t="s">
        <v>248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C88">
        <v>15</v>
      </c>
      <c r="AD88">
        <v>21</v>
      </c>
    </row>
    <row r="89" spans="1:60">
      <c r="A89" s="187"/>
      <c r="B89" s="188" t="s">
        <v>28</v>
      </c>
      <c r="C89" s="195" t="s">
        <v>248</v>
      </c>
      <c r="D89" s="189"/>
      <c r="E89" s="189"/>
      <c r="F89" s="189"/>
      <c r="G89" s="190">
        <f>G8+G12+G14+G16+G21+G25+G29+G31+G33+G36+G49+G55+G63+G68+G71+G78+G80</f>
        <v>0</v>
      </c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AC89">
        <f>SUMIF(L7:L87,AC88,G7:G87)</f>
        <v>0</v>
      </c>
      <c r="AD89">
        <f>SUMIF(L7:L87,AD88,G7:G87)</f>
        <v>0</v>
      </c>
      <c r="AE89" t="s">
        <v>249</v>
      </c>
    </row>
    <row r="90" spans="1:60">
      <c r="A90" s="6"/>
      <c r="B90" s="7" t="s">
        <v>248</v>
      </c>
      <c r="C90" s="194" t="s">
        <v>248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>
      <c r="A91" s="6"/>
      <c r="B91" s="7" t="s">
        <v>248</v>
      </c>
      <c r="C91" s="194" t="s">
        <v>248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>
      <c r="A92" s="257" t="s">
        <v>250</v>
      </c>
      <c r="B92" s="257"/>
      <c r="C92" s="258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>
      <c r="A93" s="259"/>
      <c r="B93" s="260"/>
      <c r="C93" s="261"/>
      <c r="D93" s="260"/>
      <c r="E93" s="260"/>
      <c r="F93" s="260"/>
      <c r="G93" s="262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E93" t="s">
        <v>251</v>
      </c>
    </row>
    <row r="94" spans="1:60">
      <c r="A94" s="263"/>
      <c r="B94" s="264"/>
      <c r="C94" s="265"/>
      <c r="D94" s="264"/>
      <c r="E94" s="264"/>
      <c r="F94" s="264"/>
      <c r="G94" s="26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>
      <c r="A95" s="263"/>
      <c r="B95" s="264"/>
      <c r="C95" s="265"/>
      <c r="D95" s="264"/>
      <c r="E95" s="264"/>
      <c r="F95" s="264"/>
      <c r="G95" s="26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>
      <c r="A96" s="263"/>
      <c r="B96" s="264"/>
      <c r="C96" s="265"/>
      <c r="D96" s="264"/>
      <c r="E96" s="264"/>
      <c r="F96" s="264"/>
      <c r="G96" s="26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>
      <c r="A97" s="267"/>
      <c r="B97" s="268"/>
      <c r="C97" s="269"/>
      <c r="D97" s="268"/>
      <c r="E97" s="268"/>
      <c r="F97" s="268"/>
      <c r="G97" s="270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>
      <c r="A98" s="6"/>
      <c r="B98" s="7" t="s">
        <v>248</v>
      </c>
      <c r="C98" s="194" t="s">
        <v>248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>
      <c r="C99" s="196"/>
      <c r="AE99" t="s">
        <v>252</v>
      </c>
    </row>
  </sheetData>
  <mergeCells count="6">
    <mergeCell ref="A93:G97"/>
    <mergeCell ref="A1:G1"/>
    <mergeCell ref="C2:G2"/>
    <mergeCell ref="C3:G3"/>
    <mergeCell ref="C4:G4"/>
    <mergeCell ref="A92:C92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Věruška</dc:creator>
  <cp:lastModifiedBy>leos.konvalina</cp:lastModifiedBy>
  <cp:lastPrinted>2014-02-28T09:52:57Z</cp:lastPrinted>
  <dcterms:created xsi:type="dcterms:W3CDTF">2009-04-08T07:15:50Z</dcterms:created>
  <dcterms:modified xsi:type="dcterms:W3CDTF">2023-05-05T08:53:24Z</dcterms:modified>
</cp:coreProperties>
</file>